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3956" windowHeight="4596" tabRatio="602"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s>
  <definedNames>
    <definedName name="_xlnm.Print_Area" localSheetId="0">'Table 1'!$B$1:$N$53</definedName>
    <definedName name="_xlnm.Print_Area" localSheetId="9">'Table 10'!$B$1:$N$37</definedName>
    <definedName name="_xlnm.Print_Area" localSheetId="1">'Table 2'!$B$1:$N$50</definedName>
    <definedName name="_xlnm.Print_Area" localSheetId="2">'Table 3'!$B$1:$M$56</definedName>
    <definedName name="_xlnm.Print_Area" localSheetId="3">'Table 4'!$B$1:$J$63</definedName>
    <definedName name="_xlnm.Print_Area" localSheetId="4">'Table 5'!$B$1:$K$40</definedName>
    <definedName name="_xlnm.Print_Area" localSheetId="5">'Table 6'!$B$1:$K$33</definedName>
    <definedName name="_xlnm.Print_Area" localSheetId="6">'Table 7'!$B$1:$L$38</definedName>
    <definedName name="_xlnm.Print_Area" localSheetId="7">'Table 8'!$B$1:$O$36</definedName>
    <definedName name="_xlnm.Print_Area" localSheetId="8">'Table 9'!$B$1:$N$37</definedName>
  </definedNames>
  <calcPr fullCalcOnLoad="1"/>
</workbook>
</file>

<file path=xl/sharedStrings.xml><?xml version="1.0" encoding="utf-8"?>
<sst xmlns="http://schemas.openxmlformats.org/spreadsheetml/2006/main" count="675" uniqueCount="217">
  <si>
    <t>TABLE 1</t>
  </si>
  <si>
    <t>TOTAL</t>
  </si>
  <si>
    <t>CREDIT</t>
  </si>
  <si>
    <t xml:space="preserve">FUTURES </t>
  </si>
  <si>
    <t>OPTIONS</t>
  </si>
  <si>
    <t>FORWARDS</t>
  </si>
  <si>
    <t>SWAPS</t>
  </si>
  <si>
    <t>DERIVATIVES</t>
  </si>
  <si>
    <t>SPOT</t>
  </si>
  <si>
    <t>RANK</t>
  </si>
  <si>
    <t>BANK NAME</t>
  </si>
  <si>
    <t>STATE</t>
  </si>
  <si>
    <t>ASSETS</t>
  </si>
  <si>
    <t>(EXCH TR)</t>
  </si>
  <si>
    <t>(OTC)</t>
  </si>
  <si>
    <t>FX</t>
  </si>
  <si>
    <t>TOP 25 COMMERCIAL BANKS &amp; TCs WITH DERIVATIVES</t>
  </si>
  <si>
    <t>Note: Currently, the Call Report does not differentiate credit derivatives by contract type.  Credit derivatives have been included in the sum of total derivatives here.</t>
  </si>
  <si>
    <t>Data source:  Call Report, schedule RC-L</t>
  </si>
  <si>
    <t>TABLE 3</t>
  </si>
  <si>
    <t xml:space="preserve">PERCENT </t>
  </si>
  <si>
    <t xml:space="preserve"> PERCENT</t>
  </si>
  <si>
    <t>PERCENT</t>
  </si>
  <si>
    <t>EXCH TRADED</t>
  </si>
  <si>
    <t xml:space="preserve">   OTC</t>
  </si>
  <si>
    <t>INT RATE</t>
  </si>
  <si>
    <t>FOREIGN EXCH</t>
  </si>
  <si>
    <t>OTHER</t>
  </si>
  <si>
    <t>CONTRACTS</t>
  </si>
  <si>
    <t>(%)</t>
  </si>
  <si>
    <t>Note: Currently, the Call Report does not differentiate credit derivatives by over the counter or exchange traded.  Credit derivatives have been included in the "over the counter" category as well as in the sum of total derivatives here.</t>
  </si>
  <si>
    <t>Data source: Call Report, schedule RC-L</t>
  </si>
  <si>
    <t>TABLE 4</t>
  </si>
  <si>
    <t>CREDIT EQUIVALENT EXPOSURE OF THE 25</t>
  </si>
  <si>
    <t>BILATERALLY</t>
  </si>
  <si>
    <t>FUTURE</t>
  </si>
  <si>
    <t>TOTAL CREDIT</t>
  </si>
  <si>
    <t>NETTED</t>
  </si>
  <si>
    <t>EXPOSURE</t>
  </si>
  <si>
    <t xml:space="preserve">CURRENT </t>
  </si>
  <si>
    <t>(NEW RBC</t>
  </si>
  <si>
    <t>FROM ALL</t>
  </si>
  <si>
    <t>TO CAPITAL</t>
  </si>
  <si>
    <t>ADD ON)</t>
  </si>
  <si>
    <t>RATIO</t>
  </si>
  <si>
    <t>Average%</t>
  </si>
  <si>
    <t>N/A</t>
  </si>
  <si>
    <t xml:space="preserve"> Commercial banks also hold on-balance sheet assets in volumes that are multiples of bank capital. For example:</t>
  </si>
  <si>
    <t>EXPOSURE TO RISK</t>
  </si>
  <si>
    <t>EXPOSURES FROM OTHER ASSETS</t>
  </si>
  <si>
    <t>BASED CAPITAL:</t>
  </si>
  <si>
    <t>ALL COMMERCIAL BANKS</t>
  </si>
  <si>
    <t>ALL BANKS</t>
  </si>
  <si>
    <t xml:space="preserve"> 1-4 FAMILY MORTGAGES</t>
  </si>
  <si>
    <t xml:space="preserve"> C&amp;I LOANS</t>
  </si>
  <si>
    <t xml:space="preserve"> SECURITIES NOT IN TRADING ACCOUNT </t>
  </si>
  <si>
    <t>Source:  Call Report Schedule RC-R</t>
  </si>
  <si>
    <t>TABLE 5</t>
  </si>
  <si>
    <t>%</t>
  </si>
  <si>
    <t>HELD FOR</t>
  </si>
  <si>
    <t xml:space="preserve">NOT </t>
  </si>
  <si>
    <t>NOT</t>
  </si>
  <si>
    <t>TRADING</t>
  </si>
  <si>
    <t>TRADED</t>
  </si>
  <si>
    <t>&amp; MTM</t>
  </si>
  <si>
    <t>Note: Currently, the Call Report does not differentiate between traded and non-traded credit derivatives.  Credit derivatives have been excluded from the sum of total derivatives here.</t>
  </si>
  <si>
    <t>TABLE 6</t>
  </si>
  <si>
    <t>TRADED :</t>
  </si>
  <si>
    <t>NOT TRADED :</t>
  </si>
  <si>
    <t>(MTM)</t>
  </si>
  <si>
    <t>GROSS</t>
  </si>
  <si>
    <t>POSITIVE</t>
  </si>
  <si>
    <t>NEGATIVE</t>
  </si>
  <si>
    <t>FAIR VALUE*</t>
  </si>
  <si>
    <t>FAIR VALUE**</t>
  </si>
  <si>
    <t>Note: Currently, the Call Report does not differentiate credit derivatives by gross negative and positive fair values.  Credit derivatives have been excluded from the sum of total derivatives here.</t>
  </si>
  <si>
    <t>TABLE 7</t>
  </si>
  <si>
    <t>TOTAL TRADING</t>
  </si>
  <si>
    <t>TRADING REV</t>
  </si>
  <si>
    <t>REV FROM CASH &amp;</t>
  </si>
  <si>
    <t xml:space="preserve">FROM </t>
  </si>
  <si>
    <t>OFF BAL SHEET</t>
  </si>
  <si>
    <t xml:space="preserve">INT RATE </t>
  </si>
  <si>
    <t>EQUITY</t>
  </si>
  <si>
    <t>COMMOD &amp; OTH</t>
  </si>
  <si>
    <t>POSITIONS</t>
  </si>
  <si>
    <t>Note: Currently, the Call Report does not include trading revenues from credit derivatives.  Credit derivatives have been excluded from the sum of total derivatives here.</t>
  </si>
  <si>
    <t>Data source:  Call Report, schedule RC-I</t>
  </si>
  <si>
    <t>TABLE 8</t>
  </si>
  <si>
    <t>MATURITY</t>
  </si>
  <si>
    <t>ALL</t>
  </si>
  <si>
    <t xml:space="preserve"> &lt; 1 YR</t>
  </si>
  <si>
    <t>1 - 5 YRS</t>
  </si>
  <si>
    <t xml:space="preserve"> &gt; 5 YRS</t>
  </si>
  <si>
    <t>MATURITIES</t>
  </si>
  <si>
    <t>Note: Currently, the Call Report does not include maturity breakouts for credit derivatives.  Credit derivatives have been excluded from the sum of total derivatives here.</t>
  </si>
  <si>
    <t>Data source:  Call Report, schedule RC-R</t>
  </si>
  <si>
    <t>TABLE 9</t>
  </si>
  <si>
    <t xml:space="preserve">GOLD </t>
  </si>
  <si>
    <t>GOLD</t>
  </si>
  <si>
    <t>PREC METALS</t>
  </si>
  <si>
    <t>TABLE 10</t>
  </si>
  <si>
    <t>OTHER COMM</t>
  </si>
  <si>
    <t>TABLE 2</t>
  </si>
  <si>
    <t>NOTE: DATA ARE PRELIMINARY</t>
  </si>
  <si>
    <t>HOLDING COMPANY</t>
  </si>
  <si>
    <t>TOTALS FOR THE TOP 25 HOLDING COMPANIES WITH DERIVATIVES</t>
  </si>
  <si>
    <t>Note: Currently, the Y-9 report does not differentiate credit derivatives by contract type.  Credit derivatives have been included in the sum of total derivatives.</t>
  </si>
  <si>
    <t xml:space="preserve">Data source:  Consolidated Financial Statements for Bank Holding Companies, FR Y- 9, schedule HC-F </t>
  </si>
  <si>
    <t>NOTE:DATA ARE PRELIMINARY</t>
  </si>
  <si>
    <t>DATA ARE PRELIMINARY</t>
  </si>
  <si>
    <t>Note: Before the first quarter of 1995 total derivatives included spot foreign exchange.  Beginning in the first quarter, 1995, spot foreign exchange was reported separately.</t>
  </si>
  <si>
    <t>Note: Trading revenue is defined here as "trading revenue from cash instruments and off balance sheet derivative instruments."</t>
  </si>
  <si>
    <t>Note: Numbers may not sum due to rounding.</t>
  </si>
  <si>
    <t>Note: In previous quarters, total derivatives included spot foreign exchange.  Beginning in the first quarter, 1995, spot foreign exchange is reported separately.</t>
  </si>
  <si>
    <t xml:space="preserve">Note: The numbers reported above for future credit exposures reflect gross add-ons.  </t>
  </si>
  <si>
    <t xml:space="preserve">Note: The total credit exposure to capital ratio is calculated using risk based capital (tier one plus tier two capital).  </t>
  </si>
  <si>
    <t>Note: "Foreign Exchange" does not include spot fx.</t>
  </si>
  <si>
    <t>Note: "Other" is defined as the sum of commodity and equity contracts.</t>
  </si>
  <si>
    <t>Note: Numbers may not add due to rounding.</t>
  </si>
  <si>
    <t xml:space="preserve"> </t>
  </si>
  <si>
    <t xml:space="preserve">Note: Figures above exclude foreign exchange contracts with an original maturity of 14 days or less, futures contracts, written options, basis swaps, and any contracts not subject to risk-based capital requirements. </t>
  </si>
  <si>
    <t xml:space="preserve">             Therefore, the total notional amount of derivatives by maturity will not add to the total derivatives figure in this table.</t>
  </si>
  <si>
    <t xml:space="preserve">       Therefore, the total notional amount of derivatives by maturity will not add to the total derivatives figure in this table.</t>
  </si>
  <si>
    <t xml:space="preserve">            Therefore, the total notional amount of derivatives by maturity will not add to the total derivatives figure in this table.</t>
  </si>
  <si>
    <t>MTM</t>
  </si>
  <si>
    <t>NOTIONAL AMOUNT OF DERIVATIVES CONTRACTS OF THE 25</t>
  </si>
  <si>
    <t>COMMERCIAL BANKS AND TRUST COMPANIES WITH THE MOST DERIVATIVE CONTRACTS</t>
  </si>
  <si>
    <t>NOTIONAL AMOUNT OF DERIVATIVE CONTRACTS OF THE 25</t>
  </si>
  <si>
    <t>HOLDING COMPANIES WITH THE MOST DERIVATIVES CONTRACTS</t>
  </si>
  <si>
    <t>DISTRIBUTION OF DERIVATIVES CONTRACTS OF THE 25</t>
  </si>
  <si>
    <t>COMMERCIAL BANKS AND TRUST COMPANIES WITH THE MOST DERIVATIVES CONTRACTS</t>
  </si>
  <si>
    <t>COMMERCIAL BANKS AND TRUST COMPANIES WITH THE MOST  DERIVATIVE CONTRACTS</t>
  </si>
  <si>
    <t>Note: Before the first quarter of 1995 total derivatives included spot foreign exchange.  Beginning in the first quarter 1995, spot foreign exchange was reported separately.</t>
  </si>
  <si>
    <t>TOP 5 COMMERCIAL BANKS &amp; TCs WITH DERIVATIVES</t>
  </si>
  <si>
    <t>NOTIONAL AMOUNTS OF DERIVATIVES CONTRACTS HELD FOR TRADING OF THE 5</t>
  </si>
  <si>
    <t>GROSS FAIR VALUES OF DERIVATIVE CONTRACTS OF THE 5</t>
  </si>
  <si>
    <t>TRADING REVENUE FROM CASH INSTRUMENTS AND DERIVATIVES OF THE 5</t>
  </si>
  <si>
    <t>NOTIONAL AMOUNT OF DERIVATIVES CONTRACTS BY CONTRACT TYPE &amp; MATURITY FOR THE 5</t>
  </si>
  <si>
    <t>JPMORGAN CHASE BANK NA</t>
  </si>
  <si>
    <t>NY</t>
  </si>
  <si>
    <t>BANK OF AMERICA NA</t>
  </si>
  <si>
    <t>NC</t>
  </si>
  <si>
    <t>CITIBANK NATIONAL ASSN</t>
  </si>
  <si>
    <t>WACHOVIA BANK NATIONAL ASSN</t>
  </si>
  <si>
    <t>HSBC BANK USA NATIONAL ASSN</t>
  </si>
  <si>
    <t>DE</t>
  </si>
  <si>
    <t>BANK OF NEW YORK</t>
  </si>
  <si>
    <t>WELLS FARGO BANK NA</t>
  </si>
  <si>
    <t>SD</t>
  </si>
  <si>
    <t>STATE STREET BANK&amp;TRUST CO</t>
  </si>
  <si>
    <t>MA</t>
  </si>
  <si>
    <t>NATIONAL CITY BANK</t>
  </si>
  <si>
    <t>OH</t>
  </si>
  <si>
    <t>NATIONAL CITY BANK OF IN</t>
  </si>
  <si>
    <t>IN</t>
  </si>
  <si>
    <t>PNC BANK NATIONAL ASSN</t>
  </si>
  <si>
    <t>PA</t>
  </si>
  <si>
    <t>MELLON BANK NATIONAL ASSN</t>
  </si>
  <si>
    <t>SUNTRUST BANK</t>
  </si>
  <si>
    <t>GA</t>
  </si>
  <si>
    <t>KEYBANK NATIONAL ASSN</t>
  </si>
  <si>
    <t>U S BANK NATIONAL ASSN</t>
  </si>
  <si>
    <t>LASALLE BANK NATIONAL ASSN</t>
  </si>
  <si>
    <t>IL</t>
  </si>
  <si>
    <t>STANDARD FEDERAL BANK NA</t>
  </si>
  <si>
    <t>MI</t>
  </si>
  <si>
    <t>DEUTSCHE BANK TR CO AMERICAS</t>
  </si>
  <si>
    <t>NORTHERN TRUST CO</t>
  </si>
  <si>
    <t>FIRST TENNESSEE BANK NA</t>
  </si>
  <si>
    <t>TN</t>
  </si>
  <si>
    <t>CAPITAL ONE BANK</t>
  </si>
  <si>
    <t>VA</t>
  </si>
  <si>
    <t>BRANCH BANKING&amp;TRUST CO</t>
  </si>
  <si>
    <t>FIFTH THIRD BANK</t>
  </si>
  <si>
    <t>AL</t>
  </si>
  <si>
    <t>JUNE 30, 2005,  $ MILLIONS</t>
  </si>
  <si>
    <t>REGIONS BANK</t>
  </si>
  <si>
    <t>MERRILL LYNCH BANK USA</t>
  </si>
  <si>
    <t>UT</t>
  </si>
  <si>
    <t>TOTAL AMOUNTS FOR ALL 769 BKS &amp; TCs WITH DERIVATIVES</t>
  </si>
  <si>
    <t>OTHER 744 COMMERCIAL BANKS &amp; TCs WITH DERIVATIVES</t>
  </si>
  <si>
    <t>OTHER 764 COMMERCIAL BANKS &amp; TCs WITH DERIVATIVES</t>
  </si>
  <si>
    <t>*Market value of contracts that have a positive fair value as of the end of the second quarter, 2005.</t>
  </si>
  <si>
    <t>**Market value of contracts that have a negative fair value as of the end of the second quarter, 2005.</t>
  </si>
  <si>
    <t xml:space="preserve">NOTE: REVENUE FIGURES ARE FOR SECOND QUARTER (NOT YEAR-TO-DATE) </t>
  </si>
  <si>
    <t>TOTAL AMOUNTS FOR ALL 769 BKS &amp; TCS: % OF ALL 769 BKS &amp; TCs WITH DERIVATIVES</t>
  </si>
  <si>
    <t>OTHER 744 COMMERCIAL BANKS &amp; TCS: % OF ALL 769 BKS &amp;TCs WITH DERIVATIVES</t>
  </si>
  <si>
    <t>TOP 25 COMMERCIAL BANKS &amp; TC: % OF ALL 769 BKS &amp;TCs WITH DERIVATIVES</t>
  </si>
  <si>
    <t>JPMORGAN CHASE &amp; CO.</t>
  </si>
  <si>
    <t>CITIGROUP INC.</t>
  </si>
  <si>
    <t>BANK OF AMERICA CORPORATION</t>
  </si>
  <si>
    <t>WACHOVIA CORPORATION</t>
  </si>
  <si>
    <t>HSBC NORTH AMERICA HOLDINGS INC.</t>
  </si>
  <si>
    <t>BANK OF NEW YORK COMPANY, INC., THE</t>
  </si>
  <si>
    <t>WELLS FARGO &amp; COMPANY</t>
  </si>
  <si>
    <t>CA</t>
  </si>
  <si>
    <t>TAUNUS CORPORATION</t>
  </si>
  <si>
    <t>COUNTRYWIDE FINANCIAL CORPORATION</t>
  </si>
  <si>
    <t>STATE STREET CORPORATION</t>
  </si>
  <si>
    <t>NATIONAL CITY CORPORATION</t>
  </si>
  <si>
    <t>PNC FINANCIAL SERVICES GROUP, INC., THE</t>
  </si>
  <si>
    <t>ABN AMRO NORTH AMERICA HOLDING COMPANY</t>
  </si>
  <si>
    <t>BARCLAYS GROUP US INC.</t>
  </si>
  <si>
    <t>MELLON FINANCIAL CORPORATION</t>
  </si>
  <si>
    <t>SUNTRUST BANKS, INC.</t>
  </si>
  <si>
    <t>KEYCORP</t>
  </si>
  <si>
    <t>U.S. BANCORP</t>
  </si>
  <si>
    <t>MN</t>
  </si>
  <si>
    <t>METLIFE, INC.</t>
  </si>
  <si>
    <t>NORTHERN TRUST CORPORATION</t>
  </si>
  <si>
    <t>JOHN HANCOCK HOLDINGS (DELAWARE) LLC</t>
  </si>
  <si>
    <t>FIRST HORIZON NATIONAL CORPORATION</t>
  </si>
  <si>
    <t>CAPITAL ONE FINANCIAL CORPORATION</t>
  </si>
  <si>
    <t>CITIZENS FINANCIAL GROUP, INC.</t>
  </si>
  <si>
    <t>RI</t>
  </si>
  <si>
    <t>FIFTH THIRD BANCORP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</si>
</sst>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quot;#,##0.00"/>
    <numFmt numFmtId="168" formatCode="_(* #,##0_);_(* \(#,##0\);_(* &quot;-&quot;??_);_(@_)"/>
  </numFmts>
  <fonts count="37">
    <font>
      <sz val="10"/>
      <name val="Arial"/>
      <family val="0"/>
    </font>
    <font>
      <sz val="11"/>
      <color indexed="8"/>
      <name val="Calibri"/>
      <family val="2"/>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bottom style="double"/>
    </border>
    <border>
      <left/>
      <right/>
      <top/>
      <bottom style="double"/>
    </border>
    <border>
      <left style="thin"/>
      <right style="thin"/>
      <top style="thin"/>
      <bottom/>
    </border>
    <border>
      <left style="thin"/>
      <right style="thin"/>
      <top/>
      <bottom/>
    </border>
    <border>
      <left style="thin"/>
      <right style="thin"/>
      <top/>
      <bottom style="thin"/>
    </border>
    <border>
      <left style="thin"/>
      <right style="thin"/>
      <top/>
      <bottom style="double"/>
    </border>
    <border>
      <left/>
      <right style="thin"/>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2" fillId="0" borderId="11" xfId="0" applyFont="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164" fontId="2" fillId="0" borderId="11" xfId="0" applyNumberFormat="1" applyFont="1" applyBorder="1" applyAlignment="1">
      <alignment horizontal="right"/>
    </xf>
    <xf numFmtId="0" fontId="3" fillId="0" borderId="13" xfId="0" applyFont="1" applyBorder="1" applyAlignment="1">
      <alignment/>
    </xf>
    <xf numFmtId="0" fontId="2" fillId="0" borderId="0" xfId="0" applyFont="1" applyAlignment="1">
      <alignment horizontal="right"/>
    </xf>
    <xf numFmtId="0" fontId="2" fillId="0" borderId="14" xfId="0" applyFont="1" applyBorder="1" applyAlignment="1">
      <alignment horizontal="right"/>
    </xf>
    <xf numFmtId="0" fontId="3" fillId="0" borderId="15" xfId="0" applyFont="1" applyBorder="1" applyAlignment="1">
      <alignment/>
    </xf>
    <xf numFmtId="0" fontId="2" fillId="0" borderId="16" xfId="0" applyFont="1" applyBorder="1" applyAlignment="1">
      <alignment/>
    </xf>
    <xf numFmtId="0" fontId="2" fillId="0" borderId="16" xfId="0" applyFont="1" applyBorder="1" applyAlignment="1">
      <alignment horizontal="right"/>
    </xf>
    <xf numFmtId="0" fontId="2" fillId="0" borderId="17" xfId="0" applyFont="1" applyBorder="1" applyAlignment="1">
      <alignment horizontal="right"/>
    </xf>
    <xf numFmtId="0" fontId="3" fillId="0" borderId="14" xfId="0" applyFont="1" applyBorder="1" applyAlignment="1">
      <alignment/>
    </xf>
    <xf numFmtId="0" fontId="3" fillId="0" borderId="0" xfId="0" applyFont="1" applyAlignment="1">
      <alignment horizontal="left"/>
    </xf>
    <xf numFmtId="164" fontId="3" fillId="0" borderId="0" xfId="0" applyNumberFormat="1" applyFont="1" applyAlignment="1">
      <alignment/>
    </xf>
    <xf numFmtId="164" fontId="3" fillId="0" borderId="14" xfId="0" applyNumberFormat="1" applyFont="1" applyBorder="1" applyAlignment="1">
      <alignment/>
    </xf>
    <xf numFmtId="0" fontId="3" fillId="0" borderId="18" xfId="0" applyFont="1" applyBorder="1" applyAlignment="1">
      <alignment/>
    </xf>
    <xf numFmtId="0" fontId="3" fillId="0" borderId="19" xfId="0" applyFont="1" applyBorder="1" applyAlignment="1">
      <alignment horizontal="left"/>
    </xf>
    <xf numFmtId="0" fontId="3" fillId="0" borderId="16" xfId="0" applyFont="1" applyBorder="1" applyAlignment="1">
      <alignment/>
    </xf>
    <xf numFmtId="0" fontId="3" fillId="0" borderId="17" xfId="0" applyFont="1" applyBorder="1" applyAlignment="1">
      <alignment/>
    </xf>
    <xf numFmtId="0" fontId="2" fillId="0" borderId="0" xfId="0" applyFont="1" applyBorder="1" applyAlignment="1">
      <alignment/>
    </xf>
    <xf numFmtId="0" fontId="3" fillId="0" borderId="0" xfId="0" applyFont="1" applyBorder="1" applyAlignment="1">
      <alignment/>
    </xf>
    <xf numFmtId="0" fontId="3" fillId="0" borderId="14" xfId="0" applyFont="1" applyBorder="1" applyAlignment="1">
      <alignment horizontal="right"/>
    </xf>
    <xf numFmtId="165" fontId="3" fillId="0" borderId="0" xfId="0" applyNumberFormat="1" applyFont="1" applyAlignment="1">
      <alignment/>
    </xf>
    <xf numFmtId="165" fontId="3" fillId="0" borderId="14" xfId="0" applyNumberFormat="1" applyFont="1" applyBorder="1" applyAlignment="1">
      <alignment/>
    </xf>
    <xf numFmtId="165" fontId="3" fillId="0" borderId="0" xfId="0" applyNumberFormat="1" applyFont="1" applyBorder="1" applyAlignment="1">
      <alignment/>
    </xf>
    <xf numFmtId="165" fontId="3" fillId="0" borderId="13" xfId="0" applyNumberFormat="1" applyFont="1" applyBorder="1" applyAlignment="1">
      <alignment/>
    </xf>
    <xf numFmtId="165" fontId="3" fillId="0" borderId="17" xfId="0" applyNumberFormat="1" applyFont="1" applyBorder="1" applyAlignment="1">
      <alignment/>
    </xf>
    <xf numFmtId="165" fontId="3" fillId="0" borderId="15" xfId="0" applyNumberFormat="1" applyFont="1" applyBorder="1" applyAlignment="1">
      <alignment/>
    </xf>
    <xf numFmtId="165" fontId="3" fillId="0" borderId="16" xfId="0" applyNumberFormat="1" applyFont="1" applyBorder="1" applyAlignment="1">
      <alignment/>
    </xf>
    <xf numFmtId="0" fontId="2" fillId="0" borderId="10" xfId="0" applyFont="1" applyBorder="1" applyAlignment="1">
      <alignment/>
    </xf>
    <xf numFmtId="0" fontId="2" fillId="0" borderId="13" xfId="0" applyFont="1" applyBorder="1" applyAlignment="1">
      <alignment/>
    </xf>
    <xf numFmtId="0" fontId="2" fillId="0" borderId="15" xfId="0" applyFont="1" applyBorder="1" applyAlignment="1">
      <alignment/>
    </xf>
    <xf numFmtId="0" fontId="3" fillId="0" borderId="13" xfId="0" applyFont="1" applyBorder="1" applyAlignment="1">
      <alignment horizontal="left"/>
    </xf>
    <xf numFmtId="0" fontId="3" fillId="0" borderId="18" xfId="0" applyFont="1" applyBorder="1" applyAlignment="1">
      <alignment horizontal="left"/>
    </xf>
    <xf numFmtId="165" fontId="3" fillId="0" borderId="14" xfId="0" applyNumberFormat="1" applyFont="1" applyBorder="1" applyAlignment="1">
      <alignment horizontal="right"/>
    </xf>
    <xf numFmtId="0" fontId="3" fillId="0" borderId="0" xfId="0" applyFont="1" applyAlignment="1">
      <alignment horizontal="center"/>
    </xf>
    <xf numFmtId="0" fontId="3" fillId="0" borderId="16" xfId="0" applyFont="1" applyBorder="1" applyAlignment="1">
      <alignment horizontal="center"/>
    </xf>
    <xf numFmtId="0" fontId="2" fillId="0" borderId="0"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3" fillId="0" borderId="21" xfId="0" applyFont="1" applyBorder="1" applyAlignment="1">
      <alignment/>
    </xf>
    <xf numFmtId="5" fontId="3" fillId="0" borderId="21" xfId="0" applyNumberFormat="1" applyFont="1" applyBorder="1" applyAlignment="1">
      <alignment/>
    </xf>
    <xf numFmtId="5" fontId="3" fillId="0" borderId="0" xfId="0" applyNumberFormat="1" applyFont="1" applyAlignment="1">
      <alignment/>
    </xf>
    <xf numFmtId="5" fontId="3" fillId="0" borderId="14" xfId="0" applyNumberFormat="1" applyFont="1" applyBorder="1" applyAlignment="1">
      <alignment/>
    </xf>
    <xf numFmtId="164" fontId="3" fillId="0" borderId="14" xfId="0" applyNumberFormat="1" applyFont="1" applyBorder="1" applyAlignment="1">
      <alignment/>
    </xf>
    <xf numFmtId="164" fontId="3" fillId="0" borderId="21" xfId="0" applyNumberFormat="1" applyFont="1" applyBorder="1" applyAlignment="1">
      <alignment/>
    </xf>
    <xf numFmtId="0" fontId="3" fillId="0" borderId="0" xfId="0" applyFont="1" applyBorder="1" applyAlignment="1">
      <alignment horizontal="left"/>
    </xf>
    <xf numFmtId="164" fontId="3" fillId="0" borderId="0" xfId="0" applyNumberFormat="1" applyFont="1" applyBorder="1" applyAlignment="1">
      <alignment/>
    </xf>
    <xf numFmtId="0" fontId="3" fillId="0" borderId="0" xfId="0" applyFont="1" applyBorder="1" applyAlignment="1">
      <alignment horizontal="right"/>
    </xf>
    <xf numFmtId="6" fontId="3" fillId="0" borderId="0" xfId="0" applyNumberFormat="1" applyFont="1" applyAlignment="1">
      <alignment/>
    </xf>
    <xf numFmtId="6" fontId="3" fillId="0" borderId="14" xfId="0" applyNumberFormat="1" applyFont="1" applyBorder="1" applyAlignment="1">
      <alignment/>
    </xf>
    <xf numFmtId="6" fontId="3" fillId="0" borderId="16" xfId="0" applyNumberFormat="1" applyFont="1" applyBorder="1" applyAlignment="1">
      <alignment/>
    </xf>
    <xf numFmtId="6" fontId="3" fillId="0" borderId="17" xfId="0" applyNumberFormat="1" applyFont="1" applyBorder="1" applyAlignment="1">
      <alignment/>
    </xf>
    <xf numFmtId="0" fontId="2" fillId="0" borderId="0" xfId="0" applyFont="1" applyAlignment="1">
      <alignment horizontal="center"/>
    </xf>
    <xf numFmtId="164" fontId="3" fillId="0" borderId="21" xfId="0" applyNumberFormat="1" applyFont="1" applyBorder="1" applyAlignment="1">
      <alignment/>
    </xf>
    <xf numFmtId="16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Alignment="1">
      <alignment/>
    </xf>
    <xf numFmtId="167" fontId="3" fillId="0" borderId="0" xfId="0" applyNumberFormat="1" applyFont="1" applyAlignment="1">
      <alignment/>
    </xf>
    <xf numFmtId="165" fontId="3" fillId="0" borderId="14" xfId="0" applyNumberFormat="1" applyFont="1" applyFill="1" applyBorder="1" applyAlignment="1">
      <alignment horizontal="right"/>
    </xf>
    <xf numFmtId="164" fontId="3" fillId="0" borderId="0" xfId="0" applyNumberFormat="1" applyFont="1" applyFill="1" applyAlignment="1">
      <alignment/>
    </xf>
    <xf numFmtId="164" fontId="3" fillId="0" borderId="14" xfId="0" applyNumberFormat="1" applyFont="1" applyFill="1" applyBorder="1" applyAlignment="1">
      <alignment/>
    </xf>
    <xf numFmtId="166" fontId="3" fillId="0" borderId="0" xfId="0" applyNumberFormat="1" applyFont="1" applyFill="1" applyAlignment="1">
      <alignment/>
    </xf>
    <xf numFmtId="166" fontId="3" fillId="0" borderId="14" xfId="0" applyNumberFormat="1" applyFont="1" applyFill="1" applyBorder="1" applyAlignment="1">
      <alignment/>
    </xf>
    <xf numFmtId="165" fontId="3" fillId="0" borderId="19" xfId="0" applyNumberFormat="1" applyFont="1" applyBorder="1" applyAlignment="1">
      <alignment/>
    </xf>
    <xf numFmtId="0" fontId="3" fillId="0" borderId="19" xfId="0" applyFont="1" applyBorder="1" applyAlignment="1">
      <alignment/>
    </xf>
    <xf numFmtId="168" fontId="3" fillId="0" borderId="0" xfId="42" applyNumberFormat="1" applyFont="1" applyBorder="1" applyAlignment="1">
      <alignment/>
    </xf>
    <xf numFmtId="168" fontId="3" fillId="0" borderId="21" xfId="42" applyNumberFormat="1" applyFont="1" applyBorder="1" applyAlignment="1">
      <alignment/>
    </xf>
    <xf numFmtId="168" fontId="3" fillId="0" borderId="19" xfId="42" applyNumberFormat="1" applyFont="1" applyBorder="1" applyAlignment="1">
      <alignment/>
    </xf>
    <xf numFmtId="168" fontId="3" fillId="0" borderId="23" xfId="42" applyNumberFormat="1" applyFont="1" applyBorder="1" applyAlignment="1">
      <alignment/>
    </xf>
    <xf numFmtId="168" fontId="3" fillId="0" borderId="16" xfId="0" applyNumberFormat="1" applyFont="1" applyBorder="1" applyAlignment="1">
      <alignment/>
    </xf>
    <xf numFmtId="168" fontId="3" fillId="0" borderId="17" xfId="0" applyNumberFormat="1" applyFont="1" applyBorder="1" applyAlignment="1">
      <alignment/>
    </xf>
    <xf numFmtId="168" fontId="3" fillId="0" borderId="14" xfId="42" applyNumberFormat="1" applyFont="1" applyBorder="1" applyAlignment="1">
      <alignment/>
    </xf>
    <xf numFmtId="168" fontId="3" fillId="0" borderId="24" xfId="42" applyNumberFormat="1" applyFont="1" applyBorder="1" applyAlignment="1">
      <alignment/>
    </xf>
    <xf numFmtId="165" fontId="3" fillId="0" borderId="24" xfId="0" applyNumberFormat="1" applyFont="1" applyBorder="1" applyAlignment="1">
      <alignment/>
    </xf>
    <xf numFmtId="0" fontId="3" fillId="0" borderId="12" xfId="0" applyFont="1" applyBorder="1" applyAlignment="1">
      <alignment/>
    </xf>
    <xf numFmtId="0" fontId="3" fillId="0" borderId="15" xfId="0" applyFont="1" applyFill="1" applyBorder="1" applyAlignment="1">
      <alignment/>
    </xf>
    <xf numFmtId="0" fontId="3" fillId="0" borderId="16" xfId="0" applyFont="1" applyFill="1" applyBorder="1" applyAlignment="1">
      <alignment/>
    </xf>
    <xf numFmtId="164" fontId="3" fillId="0" borderId="16" xfId="0" applyNumberFormat="1" applyFont="1" applyFill="1" applyBorder="1" applyAlignment="1">
      <alignment/>
    </xf>
    <xf numFmtId="164" fontId="3" fillId="0" borderId="17" xfId="0" applyNumberFormat="1" applyFont="1" applyFill="1" applyBorder="1" applyAlignment="1">
      <alignment/>
    </xf>
    <xf numFmtId="0" fontId="3" fillId="0" borderId="0" xfId="0" applyFont="1" applyFill="1" applyAlignment="1">
      <alignment/>
    </xf>
    <xf numFmtId="0" fontId="3" fillId="0" borderId="13" xfId="0" applyFont="1" applyFill="1" applyBorder="1" applyAlignment="1">
      <alignment/>
    </xf>
    <xf numFmtId="164" fontId="3" fillId="0" borderId="0" xfId="0" applyNumberFormat="1" applyFont="1" applyFill="1" applyBorder="1" applyAlignment="1">
      <alignment/>
    </xf>
    <xf numFmtId="164" fontId="3" fillId="0" borderId="13" xfId="0" applyNumberFormat="1" applyFont="1" applyFill="1" applyBorder="1" applyAlignment="1">
      <alignment/>
    </xf>
    <xf numFmtId="165" fontId="3" fillId="0" borderId="14" xfId="0" applyNumberFormat="1" applyFont="1" applyFill="1" applyBorder="1" applyAlignment="1">
      <alignment/>
    </xf>
    <xf numFmtId="165" fontId="3" fillId="0" borderId="17" xfId="0" applyNumberFormat="1" applyFont="1" applyFill="1" applyBorder="1" applyAlignment="1">
      <alignment/>
    </xf>
    <xf numFmtId="0" fontId="2" fillId="0" borderId="13" xfId="0" applyFont="1" applyFill="1" applyBorder="1" applyAlignment="1">
      <alignment/>
    </xf>
    <xf numFmtId="0" fontId="2" fillId="0" borderId="0" xfId="0" applyFont="1" applyFill="1" applyAlignment="1">
      <alignment/>
    </xf>
    <xf numFmtId="164" fontId="2" fillId="0" borderId="0" xfId="0" applyNumberFormat="1" applyFont="1" applyFill="1" applyAlignment="1">
      <alignment/>
    </xf>
    <xf numFmtId="164" fontId="2" fillId="0" borderId="14" xfId="0" applyNumberFormat="1" applyFont="1" applyFill="1" applyBorder="1" applyAlignment="1">
      <alignment/>
    </xf>
    <xf numFmtId="166" fontId="2" fillId="0" borderId="0" xfId="0" applyNumberFormat="1" applyFont="1" applyFill="1" applyAlignment="1">
      <alignment/>
    </xf>
    <xf numFmtId="166" fontId="2" fillId="0" borderId="14" xfId="0" applyNumberFormat="1"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164" fontId="2" fillId="0" borderId="16" xfId="0" applyNumberFormat="1" applyFont="1" applyFill="1" applyBorder="1" applyAlignment="1">
      <alignment/>
    </xf>
    <xf numFmtId="164" fontId="2" fillId="0" borderId="17" xfId="0" applyNumberFormat="1" applyFont="1" applyFill="1" applyBorder="1" applyAlignment="1">
      <alignment/>
    </xf>
    <xf numFmtId="166" fontId="2" fillId="0" borderId="16" xfId="0" applyNumberFormat="1" applyFont="1" applyFill="1" applyBorder="1" applyAlignment="1">
      <alignment/>
    </xf>
    <xf numFmtId="166" fontId="2" fillId="0" borderId="17" xfId="0" applyNumberFormat="1" applyFont="1" applyFill="1" applyBorder="1" applyAlignment="1">
      <alignment/>
    </xf>
    <xf numFmtId="5" fontId="3" fillId="0" borderId="22" xfId="0" applyNumberFormat="1" applyFont="1" applyFill="1" applyBorder="1" applyAlignment="1">
      <alignment/>
    </xf>
    <xf numFmtId="5" fontId="3" fillId="0" borderId="16" xfId="0" applyNumberFormat="1" applyFont="1" applyFill="1" applyBorder="1" applyAlignment="1">
      <alignment/>
    </xf>
    <xf numFmtId="5" fontId="3" fillId="0" borderId="17" xfId="0" applyNumberFormat="1" applyFont="1" applyFill="1" applyBorder="1" applyAlignment="1">
      <alignment/>
    </xf>
    <xf numFmtId="164" fontId="3" fillId="0" borderId="15" xfId="0" applyNumberFormat="1" applyFont="1" applyFill="1" applyBorder="1" applyAlignment="1">
      <alignmen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xf>
    <xf numFmtId="164" fontId="3" fillId="0" borderId="16" xfId="0" applyNumberFormat="1" applyFont="1" applyFill="1" applyBorder="1" applyAlignment="1">
      <alignment/>
    </xf>
    <xf numFmtId="164" fontId="3" fillId="0" borderId="22" xfId="0" applyNumberFormat="1" applyFont="1" applyFill="1" applyBorder="1" applyAlignment="1">
      <alignment/>
    </xf>
    <xf numFmtId="164" fontId="3" fillId="0" borderId="22" xfId="0" applyNumberFormat="1" applyFont="1" applyFill="1" applyBorder="1" applyAlignment="1">
      <alignment/>
    </xf>
    <xf numFmtId="9" fontId="3" fillId="0" borderId="0" xfId="0" applyNumberFormat="1" applyFont="1" applyFill="1" applyAlignment="1">
      <alignment horizontal="center"/>
    </xf>
    <xf numFmtId="5" fontId="3" fillId="0" borderId="0" xfId="0" applyNumberFormat="1" applyFont="1" applyBorder="1" applyAlignment="1">
      <alignment/>
    </xf>
    <xf numFmtId="164" fontId="3" fillId="0" borderId="0" xfId="0" applyNumberFormat="1" applyFont="1" applyBorder="1" applyAlignment="1">
      <alignment/>
    </xf>
    <xf numFmtId="164" fontId="3" fillId="0" borderId="0" xfId="0" applyNumberFormat="1" applyFont="1" applyBorder="1" applyAlignment="1">
      <alignment horizontal="right"/>
    </xf>
    <xf numFmtId="0" fontId="0" fillId="0" borderId="14" xfId="0" applyBorder="1" applyAlignment="1">
      <alignment/>
    </xf>
    <xf numFmtId="168" fontId="3" fillId="0" borderId="0" xfId="42" applyNumberFormat="1" applyFont="1" applyAlignment="1">
      <alignment/>
    </xf>
    <xf numFmtId="0" fontId="0" fillId="0" borderId="0" xfId="0" applyBorder="1" applyAlignment="1">
      <alignment/>
    </xf>
    <xf numFmtId="164" fontId="3" fillId="0" borderId="15" xfId="0"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53"/>
  <sheetViews>
    <sheetView tabSelected="1" zoomScale="75" zoomScaleNormal="75" zoomScalePageLayoutView="0" workbookViewId="0" topLeftCell="A11">
      <selection activeCell="C25" sqref="C25"/>
    </sheetView>
  </sheetViews>
  <sheetFormatPr defaultColWidth="44.57421875" defaultRowHeight="12.75"/>
  <cols>
    <col min="1" max="1" width="11.140625" style="2" customWidth="1"/>
    <col min="2" max="2" width="10.57421875" style="2" customWidth="1"/>
    <col min="3" max="3" width="8.7109375" style="2" customWidth="1"/>
    <col min="4" max="4" width="37.8515625" style="2" customWidth="1"/>
    <col min="5" max="5" width="9.28125" style="2" customWidth="1"/>
    <col min="6" max="6" width="13.140625" style="2" customWidth="1"/>
    <col min="7" max="7" width="17.8515625" style="2" bestFit="1" customWidth="1"/>
    <col min="8" max="9" width="14.140625" style="2" bestFit="1" customWidth="1"/>
    <col min="10" max="10" width="15.57421875" style="2" bestFit="1" customWidth="1"/>
    <col min="11" max="11" width="12.8515625" style="2" bestFit="1" customWidth="1"/>
    <col min="12" max="12" width="14.00390625" style="2" bestFit="1" customWidth="1"/>
    <col min="13" max="13" width="17.8515625" style="2" bestFit="1" customWidth="1"/>
    <col min="14" max="14" width="12.57421875" style="2" customWidth="1"/>
    <col min="15" max="16384" width="44.57421875" style="2" customWidth="1"/>
  </cols>
  <sheetData>
    <row r="1" ht="12.75">
      <c r="B1" s="1" t="s">
        <v>0</v>
      </c>
    </row>
    <row r="5" spans="2:14" ht="12.75">
      <c r="B5" s="120" t="s">
        <v>126</v>
      </c>
      <c r="C5" s="120"/>
      <c r="D5" s="120"/>
      <c r="E5" s="120"/>
      <c r="F5" s="120"/>
      <c r="G5" s="120"/>
      <c r="H5" s="120"/>
      <c r="I5" s="120"/>
      <c r="J5" s="120"/>
      <c r="K5" s="120"/>
      <c r="L5" s="120"/>
      <c r="M5" s="120"/>
      <c r="N5" s="120"/>
    </row>
    <row r="6" spans="2:14" ht="12.75">
      <c r="B6" s="120" t="s">
        <v>127</v>
      </c>
      <c r="C6" s="120"/>
      <c r="D6" s="120"/>
      <c r="E6" s="120"/>
      <c r="F6" s="120"/>
      <c r="G6" s="120"/>
      <c r="H6" s="120"/>
      <c r="I6" s="120"/>
      <c r="J6" s="120"/>
      <c r="K6" s="120"/>
      <c r="L6" s="120"/>
      <c r="M6" s="120"/>
      <c r="N6" s="120"/>
    </row>
    <row r="7" spans="2:14" ht="12.75">
      <c r="B7" s="120" t="s">
        <v>176</v>
      </c>
      <c r="C7" s="120"/>
      <c r="D7" s="120"/>
      <c r="E7" s="120"/>
      <c r="F7" s="120"/>
      <c r="G7" s="120"/>
      <c r="H7" s="120"/>
      <c r="I7" s="120"/>
      <c r="J7" s="120"/>
      <c r="K7" s="120"/>
      <c r="L7" s="120"/>
      <c r="M7" s="120"/>
      <c r="N7" s="120"/>
    </row>
    <row r="8" spans="2:14" ht="12.75">
      <c r="B8" s="120" t="s">
        <v>104</v>
      </c>
      <c r="C8" s="120"/>
      <c r="D8" s="120"/>
      <c r="E8" s="120"/>
      <c r="F8" s="120"/>
      <c r="G8" s="120"/>
      <c r="H8" s="120"/>
      <c r="I8" s="120"/>
      <c r="J8" s="120"/>
      <c r="K8" s="120"/>
      <c r="L8" s="120"/>
      <c r="M8" s="120"/>
      <c r="N8" s="120"/>
    </row>
    <row r="11" spans="2:14" ht="12.75">
      <c r="B11" s="3"/>
      <c r="C11" s="4"/>
      <c r="D11" s="4"/>
      <c r="E11" s="4"/>
      <c r="F11" s="5"/>
      <c r="G11" s="6"/>
      <c r="H11" s="7"/>
      <c r="I11" s="5"/>
      <c r="J11" s="5"/>
      <c r="K11" s="5"/>
      <c r="L11" s="5"/>
      <c r="M11" s="6" t="s">
        <v>1</v>
      </c>
      <c r="N11" s="6"/>
    </row>
    <row r="12" spans="2:14" ht="12.75">
      <c r="B12" s="8"/>
      <c r="C12" s="23"/>
      <c r="D12" s="23"/>
      <c r="E12" s="23"/>
      <c r="F12" s="41"/>
      <c r="G12" s="10"/>
      <c r="H12" s="41" t="s">
        <v>1</v>
      </c>
      <c r="I12" s="41" t="s">
        <v>1</v>
      </c>
      <c r="J12" s="41" t="s">
        <v>1</v>
      </c>
      <c r="K12" s="41" t="s">
        <v>1</v>
      </c>
      <c r="L12" s="41" t="s">
        <v>1</v>
      </c>
      <c r="M12" s="10" t="s">
        <v>2</v>
      </c>
      <c r="N12" s="10"/>
    </row>
    <row r="13" spans="2:14" ht="12.75">
      <c r="B13" s="8"/>
      <c r="C13" s="23"/>
      <c r="D13" s="23"/>
      <c r="E13" s="23"/>
      <c r="F13" s="41" t="s">
        <v>1</v>
      </c>
      <c r="G13" s="10" t="s">
        <v>1</v>
      </c>
      <c r="H13" s="41" t="s">
        <v>3</v>
      </c>
      <c r="I13" s="41" t="s">
        <v>4</v>
      </c>
      <c r="J13" s="41" t="s">
        <v>5</v>
      </c>
      <c r="K13" s="41" t="s">
        <v>6</v>
      </c>
      <c r="L13" s="41" t="s">
        <v>4</v>
      </c>
      <c r="M13" s="10" t="s">
        <v>7</v>
      </c>
      <c r="N13" s="10" t="s">
        <v>8</v>
      </c>
    </row>
    <row r="14" spans="2:14" ht="12.75">
      <c r="B14" s="11"/>
      <c r="C14" s="12" t="s">
        <v>9</v>
      </c>
      <c r="D14" s="12" t="s">
        <v>10</v>
      </c>
      <c r="E14" s="12" t="s">
        <v>11</v>
      </c>
      <c r="F14" s="13" t="s">
        <v>12</v>
      </c>
      <c r="G14" s="14" t="s">
        <v>7</v>
      </c>
      <c r="H14" s="13" t="s">
        <v>13</v>
      </c>
      <c r="I14" s="13" t="s">
        <v>13</v>
      </c>
      <c r="J14" s="13" t="s">
        <v>14</v>
      </c>
      <c r="K14" s="13" t="s">
        <v>14</v>
      </c>
      <c r="L14" s="13" t="s">
        <v>14</v>
      </c>
      <c r="M14" s="14" t="s">
        <v>14</v>
      </c>
      <c r="N14" s="14" t="s">
        <v>15</v>
      </c>
    </row>
    <row r="15" spans="2:14" ht="12.75">
      <c r="B15" s="8"/>
      <c r="C15" s="24"/>
      <c r="D15" s="118"/>
      <c r="E15" s="118"/>
      <c r="F15" s="118"/>
      <c r="G15" s="116"/>
      <c r="H15" s="118"/>
      <c r="I15" s="118"/>
      <c r="J15" s="118"/>
      <c r="K15" s="118"/>
      <c r="L15" s="118"/>
      <c r="M15" s="116"/>
      <c r="N15" s="116"/>
    </row>
    <row r="16" spans="2:16" ht="12.75">
      <c r="B16" s="8"/>
      <c r="C16" s="51">
        <v>1</v>
      </c>
      <c r="D16" s="24" t="s">
        <v>139</v>
      </c>
      <c r="E16" s="24" t="s">
        <v>153</v>
      </c>
      <c r="F16" s="71">
        <v>973113</v>
      </c>
      <c r="G16" s="77">
        <v>46611757</v>
      </c>
      <c r="H16" s="71">
        <v>2210611</v>
      </c>
      <c r="I16" s="71">
        <v>2423573</v>
      </c>
      <c r="J16" s="71">
        <v>2655522</v>
      </c>
      <c r="K16" s="71">
        <v>30592939</v>
      </c>
      <c r="L16" s="71">
        <v>7068290</v>
      </c>
      <c r="M16" s="77">
        <v>1660822</v>
      </c>
      <c r="N16" s="77">
        <v>214841</v>
      </c>
      <c r="P16" s="117"/>
    </row>
    <row r="17" spans="2:16" ht="12.75">
      <c r="B17" s="8"/>
      <c r="C17" s="51">
        <v>2</v>
      </c>
      <c r="D17" s="24" t="s">
        <v>143</v>
      </c>
      <c r="E17" s="24" t="s">
        <v>140</v>
      </c>
      <c r="F17" s="71">
        <v>704855</v>
      </c>
      <c r="G17" s="77">
        <v>19828621</v>
      </c>
      <c r="H17" s="71">
        <v>280421</v>
      </c>
      <c r="I17" s="71">
        <v>490897</v>
      </c>
      <c r="J17" s="71">
        <v>2308034</v>
      </c>
      <c r="K17" s="71">
        <v>12664717</v>
      </c>
      <c r="L17" s="71">
        <v>3419931</v>
      </c>
      <c r="M17" s="77">
        <v>664621</v>
      </c>
      <c r="N17" s="77">
        <v>252642</v>
      </c>
      <c r="P17" s="117"/>
    </row>
    <row r="18" spans="2:16" ht="12.75">
      <c r="B18" s="8"/>
      <c r="C18" s="51">
        <v>3</v>
      </c>
      <c r="D18" s="24" t="s">
        <v>141</v>
      </c>
      <c r="E18" s="24" t="s">
        <v>142</v>
      </c>
      <c r="F18" s="71">
        <v>1047537.027</v>
      </c>
      <c r="G18" s="77">
        <v>20031332.669</v>
      </c>
      <c r="H18" s="71">
        <v>1114957.427</v>
      </c>
      <c r="I18" s="71">
        <v>965050.78</v>
      </c>
      <c r="J18" s="71">
        <v>1334326.097</v>
      </c>
      <c r="K18" s="71">
        <v>13250632.183</v>
      </c>
      <c r="L18" s="71">
        <v>2036434.417</v>
      </c>
      <c r="M18" s="77">
        <v>1329931.765</v>
      </c>
      <c r="N18" s="77">
        <v>138520.034</v>
      </c>
      <c r="P18" s="117"/>
    </row>
    <row r="19" spans="2:16" ht="12.75">
      <c r="B19" s="8"/>
      <c r="C19" s="51">
        <v>4</v>
      </c>
      <c r="D19" s="24" t="s">
        <v>144</v>
      </c>
      <c r="E19" s="24" t="s">
        <v>142</v>
      </c>
      <c r="F19" s="71">
        <v>459529</v>
      </c>
      <c r="G19" s="77">
        <v>3601332</v>
      </c>
      <c r="H19" s="71">
        <v>332665</v>
      </c>
      <c r="I19" s="71">
        <v>828495</v>
      </c>
      <c r="J19" s="71">
        <v>78992</v>
      </c>
      <c r="K19" s="71">
        <v>1505814</v>
      </c>
      <c r="L19" s="71">
        <v>718586</v>
      </c>
      <c r="M19" s="77">
        <v>136780</v>
      </c>
      <c r="N19" s="77">
        <v>8360</v>
      </c>
      <c r="P19" s="117"/>
    </row>
    <row r="20" spans="2:16" ht="12.75">
      <c r="B20" s="8"/>
      <c r="C20" s="51">
        <v>5</v>
      </c>
      <c r="D20" s="24" t="s">
        <v>145</v>
      </c>
      <c r="E20" s="24" t="s">
        <v>146</v>
      </c>
      <c r="F20" s="71">
        <v>141451.99</v>
      </c>
      <c r="G20" s="77">
        <v>2579878.291</v>
      </c>
      <c r="H20" s="71">
        <v>89295.705</v>
      </c>
      <c r="I20" s="71">
        <v>31778.85</v>
      </c>
      <c r="J20" s="71">
        <v>215673.024</v>
      </c>
      <c r="K20" s="71">
        <v>1628391.605</v>
      </c>
      <c r="L20" s="71">
        <v>328490.527</v>
      </c>
      <c r="M20" s="77">
        <v>286248.58</v>
      </c>
      <c r="N20" s="77">
        <v>50691.443</v>
      </c>
      <c r="P20" s="117"/>
    </row>
    <row r="21" spans="2:16" ht="12.75">
      <c r="B21" s="8"/>
      <c r="C21" s="51">
        <v>6</v>
      </c>
      <c r="D21" s="24" t="s">
        <v>147</v>
      </c>
      <c r="E21" s="24" t="s">
        <v>140</v>
      </c>
      <c r="F21" s="71">
        <v>86079</v>
      </c>
      <c r="G21" s="77">
        <v>703302</v>
      </c>
      <c r="H21" s="71">
        <v>33154</v>
      </c>
      <c r="I21" s="71">
        <v>35293</v>
      </c>
      <c r="J21" s="71">
        <v>68573</v>
      </c>
      <c r="K21" s="71">
        <v>258398</v>
      </c>
      <c r="L21" s="71">
        <v>306193</v>
      </c>
      <c r="M21" s="77">
        <v>1691</v>
      </c>
      <c r="N21" s="77">
        <v>11530</v>
      </c>
      <c r="P21" s="117"/>
    </row>
    <row r="22" spans="2:16" ht="12.75">
      <c r="B22" s="8"/>
      <c r="C22" s="51">
        <v>7</v>
      </c>
      <c r="D22" s="24" t="s">
        <v>148</v>
      </c>
      <c r="E22" s="24" t="s">
        <v>149</v>
      </c>
      <c r="F22" s="71">
        <v>364120</v>
      </c>
      <c r="G22" s="77">
        <v>687029</v>
      </c>
      <c r="H22" s="71">
        <v>173686</v>
      </c>
      <c r="I22" s="71">
        <v>14370</v>
      </c>
      <c r="J22" s="71">
        <v>212261</v>
      </c>
      <c r="K22" s="71">
        <v>135233</v>
      </c>
      <c r="L22" s="71">
        <v>148244</v>
      </c>
      <c r="M22" s="77">
        <v>3235</v>
      </c>
      <c r="N22" s="77">
        <v>9781</v>
      </c>
      <c r="P22" s="117"/>
    </row>
    <row r="23" spans="2:16" ht="12.75">
      <c r="B23" s="8"/>
      <c r="C23" s="51">
        <v>8</v>
      </c>
      <c r="D23" s="24" t="s">
        <v>150</v>
      </c>
      <c r="E23" s="24" t="s">
        <v>151</v>
      </c>
      <c r="F23" s="71">
        <v>91915.164</v>
      </c>
      <c r="G23" s="77">
        <v>463450.17699999997</v>
      </c>
      <c r="H23" s="71">
        <v>768</v>
      </c>
      <c r="I23" s="71">
        <v>0</v>
      </c>
      <c r="J23" s="71">
        <v>410658.486</v>
      </c>
      <c r="K23" s="71">
        <v>39981.57</v>
      </c>
      <c r="L23" s="71">
        <v>12042.121</v>
      </c>
      <c r="M23" s="77">
        <v>0</v>
      </c>
      <c r="N23" s="77">
        <v>21340.771</v>
      </c>
      <c r="P23" s="117"/>
    </row>
    <row r="24" spans="2:16" ht="12.75">
      <c r="B24" s="8"/>
      <c r="C24" s="51">
        <v>9</v>
      </c>
      <c r="D24" s="24" t="s">
        <v>152</v>
      </c>
      <c r="E24" s="24" t="s">
        <v>153</v>
      </c>
      <c r="F24" s="71">
        <v>69600.658</v>
      </c>
      <c r="G24" s="77">
        <v>255221.38</v>
      </c>
      <c r="H24" s="71">
        <v>14824.2</v>
      </c>
      <c r="I24" s="71">
        <v>0</v>
      </c>
      <c r="J24" s="71">
        <v>15027.751</v>
      </c>
      <c r="K24" s="71">
        <v>74045.26</v>
      </c>
      <c r="L24" s="71">
        <v>150204.139</v>
      </c>
      <c r="M24" s="77">
        <v>1120.03</v>
      </c>
      <c r="N24" s="77">
        <v>383.658</v>
      </c>
      <c r="P24" s="117"/>
    </row>
    <row r="25" spans="2:16" ht="12.75">
      <c r="B25" s="8"/>
      <c r="C25" s="51">
        <v>10</v>
      </c>
      <c r="D25" s="24" t="s">
        <v>156</v>
      </c>
      <c r="E25" s="24" t="s">
        <v>157</v>
      </c>
      <c r="F25" s="71">
        <v>82691.094</v>
      </c>
      <c r="G25" s="77">
        <v>150598.704</v>
      </c>
      <c r="H25" s="71">
        <v>27114.793</v>
      </c>
      <c r="I25" s="71">
        <v>21960</v>
      </c>
      <c r="J25" s="71">
        <v>8681.585</v>
      </c>
      <c r="K25" s="71">
        <v>60131.579</v>
      </c>
      <c r="L25" s="71">
        <v>31247.622</v>
      </c>
      <c r="M25" s="77">
        <v>1463.125</v>
      </c>
      <c r="N25" s="77">
        <v>581.007</v>
      </c>
      <c r="P25" s="117"/>
    </row>
    <row r="26" spans="2:16" ht="12.75">
      <c r="B26" s="8"/>
      <c r="C26" s="51">
        <v>11</v>
      </c>
      <c r="D26" s="24" t="s">
        <v>154</v>
      </c>
      <c r="E26" s="24" t="s">
        <v>155</v>
      </c>
      <c r="F26" s="71">
        <v>28502.373</v>
      </c>
      <c r="G26" s="77">
        <v>125411.197</v>
      </c>
      <c r="H26" s="71">
        <v>2443</v>
      </c>
      <c r="I26" s="71">
        <v>1575</v>
      </c>
      <c r="J26" s="71">
        <v>20114.281</v>
      </c>
      <c r="K26" s="71">
        <v>20377.999</v>
      </c>
      <c r="L26" s="71">
        <v>80900.917</v>
      </c>
      <c r="M26" s="77">
        <v>0</v>
      </c>
      <c r="N26" s="77">
        <v>0</v>
      </c>
      <c r="P26" s="117"/>
    </row>
    <row r="27" spans="2:16" ht="12.75">
      <c r="B27" s="8"/>
      <c r="C27" s="51">
        <v>12</v>
      </c>
      <c r="D27" s="24" t="s">
        <v>158</v>
      </c>
      <c r="E27" s="24" t="s">
        <v>157</v>
      </c>
      <c r="F27" s="71">
        <v>25088.193</v>
      </c>
      <c r="G27" s="77">
        <v>107807.628</v>
      </c>
      <c r="H27" s="71">
        <v>5760.6</v>
      </c>
      <c r="I27" s="71">
        <v>120</v>
      </c>
      <c r="J27" s="71">
        <v>64876.854</v>
      </c>
      <c r="K27" s="71">
        <v>19036.732</v>
      </c>
      <c r="L27" s="71">
        <v>17310.287</v>
      </c>
      <c r="M27" s="77">
        <v>703.155</v>
      </c>
      <c r="N27" s="77">
        <v>12304.149</v>
      </c>
      <c r="P27" s="117"/>
    </row>
    <row r="28" spans="2:16" ht="12.75">
      <c r="B28" s="8"/>
      <c r="C28" s="51">
        <v>13</v>
      </c>
      <c r="D28" s="24" t="s">
        <v>159</v>
      </c>
      <c r="E28" s="24" t="s">
        <v>160</v>
      </c>
      <c r="F28" s="71">
        <v>167395.304</v>
      </c>
      <c r="G28" s="77">
        <v>102732.497</v>
      </c>
      <c r="H28" s="71">
        <v>3289.584</v>
      </c>
      <c r="I28" s="71">
        <v>1750</v>
      </c>
      <c r="J28" s="71">
        <v>12604.209</v>
      </c>
      <c r="K28" s="71">
        <v>63651.293</v>
      </c>
      <c r="L28" s="71">
        <v>19752.411</v>
      </c>
      <c r="M28" s="77">
        <v>1685</v>
      </c>
      <c r="N28" s="77">
        <v>847.963</v>
      </c>
      <c r="P28" s="117"/>
    </row>
    <row r="29" spans="2:16" ht="12.75">
      <c r="B29" s="8"/>
      <c r="C29" s="51">
        <v>14</v>
      </c>
      <c r="D29" s="24" t="s">
        <v>161</v>
      </c>
      <c r="E29" s="24" t="s">
        <v>153</v>
      </c>
      <c r="F29" s="71">
        <v>86504.869</v>
      </c>
      <c r="G29" s="77">
        <v>93267.79699999999</v>
      </c>
      <c r="H29" s="71">
        <v>9708.913</v>
      </c>
      <c r="I29" s="71">
        <v>500</v>
      </c>
      <c r="J29" s="71">
        <v>8508.323</v>
      </c>
      <c r="K29" s="71">
        <v>63315.465</v>
      </c>
      <c r="L29" s="71">
        <v>5071.096</v>
      </c>
      <c r="M29" s="77">
        <v>6164</v>
      </c>
      <c r="N29" s="77">
        <v>711.194</v>
      </c>
      <c r="P29" s="117"/>
    </row>
    <row r="30" spans="2:16" ht="12.75">
      <c r="B30" s="8"/>
      <c r="C30" s="51">
        <v>15</v>
      </c>
      <c r="D30" s="24" t="s">
        <v>163</v>
      </c>
      <c r="E30" s="24" t="s">
        <v>164</v>
      </c>
      <c r="F30" s="71">
        <v>69751.492</v>
      </c>
      <c r="G30" s="77">
        <v>70881.075</v>
      </c>
      <c r="H30" s="71">
        <v>632.043</v>
      </c>
      <c r="I30" s="71">
        <v>0</v>
      </c>
      <c r="J30" s="71">
        <v>4.98</v>
      </c>
      <c r="K30" s="71">
        <v>65330.242</v>
      </c>
      <c r="L30" s="71">
        <v>4913.81</v>
      </c>
      <c r="M30" s="77">
        <v>0</v>
      </c>
      <c r="N30" s="77">
        <v>0</v>
      </c>
      <c r="P30" s="117"/>
    </row>
    <row r="31" spans="2:16" ht="12.75">
      <c r="B31" s="8"/>
      <c r="C31" s="51">
        <v>16</v>
      </c>
      <c r="D31" s="24" t="s">
        <v>162</v>
      </c>
      <c r="E31" s="24" t="s">
        <v>153</v>
      </c>
      <c r="F31" s="71">
        <v>203477.573</v>
      </c>
      <c r="G31" s="77">
        <v>62524.567</v>
      </c>
      <c r="H31" s="71">
        <v>0</v>
      </c>
      <c r="I31" s="71">
        <v>0</v>
      </c>
      <c r="J31" s="71">
        <v>7939.74</v>
      </c>
      <c r="K31" s="71">
        <v>49741.141</v>
      </c>
      <c r="L31" s="71">
        <v>4541.785</v>
      </c>
      <c r="M31" s="77">
        <v>301.90099999999995</v>
      </c>
      <c r="N31" s="77">
        <v>232.907</v>
      </c>
      <c r="P31" s="117"/>
    </row>
    <row r="32" spans="2:16" ht="12.75">
      <c r="B32" s="8"/>
      <c r="C32" s="51">
        <v>17</v>
      </c>
      <c r="D32" s="24" t="s">
        <v>165</v>
      </c>
      <c r="E32" s="24" t="s">
        <v>166</v>
      </c>
      <c r="F32" s="71">
        <v>39198.743</v>
      </c>
      <c r="G32" s="77">
        <v>61070.477</v>
      </c>
      <c r="H32" s="71">
        <v>5000</v>
      </c>
      <c r="I32" s="71">
        <v>0</v>
      </c>
      <c r="J32" s="71">
        <v>8272.694</v>
      </c>
      <c r="K32" s="71">
        <v>39256.651</v>
      </c>
      <c r="L32" s="71">
        <v>8541.132</v>
      </c>
      <c r="M32" s="77">
        <v>0</v>
      </c>
      <c r="N32" s="77">
        <v>0</v>
      </c>
      <c r="P32" s="117"/>
    </row>
    <row r="33" spans="2:16" ht="12.75">
      <c r="B33" s="8"/>
      <c r="C33" s="51">
        <v>18</v>
      </c>
      <c r="D33" s="24" t="s">
        <v>168</v>
      </c>
      <c r="E33" s="24" t="s">
        <v>164</v>
      </c>
      <c r="F33" s="71">
        <v>37880.802</v>
      </c>
      <c r="G33" s="77">
        <v>60918.35</v>
      </c>
      <c r="H33" s="71">
        <v>0</v>
      </c>
      <c r="I33" s="71">
        <v>0</v>
      </c>
      <c r="J33" s="71">
        <v>59305.051</v>
      </c>
      <c r="K33" s="71">
        <v>1407.563</v>
      </c>
      <c r="L33" s="71">
        <v>70.736</v>
      </c>
      <c r="M33" s="77">
        <v>135</v>
      </c>
      <c r="N33" s="77">
        <v>4735.13</v>
      </c>
      <c r="P33" s="117"/>
    </row>
    <row r="34" spans="2:16" ht="12.75">
      <c r="B34" s="8"/>
      <c r="C34" s="51">
        <v>19</v>
      </c>
      <c r="D34" s="24" t="s">
        <v>169</v>
      </c>
      <c r="E34" s="24" t="s">
        <v>170</v>
      </c>
      <c r="F34" s="71">
        <v>36892.37</v>
      </c>
      <c r="G34" s="77">
        <v>40939.656</v>
      </c>
      <c r="H34" s="71">
        <v>13514</v>
      </c>
      <c r="I34" s="71">
        <v>0</v>
      </c>
      <c r="J34" s="71">
        <v>11919.951</v>
      </c>
      <c r="K34" s="71">
        <v>10193.505</v>
      </c>
      <c r="L34" s="71">
        <v>5312.2</v>
      </c>
      <c r="M34" s="77">
        <v>0</v>
      </c>
      <c r="N34" s="77">
        <v>0.733</v>
      </c>
      <c r="P34" s="117"/>
    </row>
    <row r="35" spans="2:16" ht="12.75">
      <c r="B35" s="8"/>
      <c r="C35" s="51">
        <v>20</v>
      </c>
      <c r="D35" s="24" t="s">
        <v>167</v>
      </c>
      <c r="E35" s="24" t="s">
        <v>140</v>
      </c>
      <c r="F35" s="71">
        <v>33459</v>
      </c>
      <c r="G35" s="77">
        <v>35645</v>
      </c>
      <c r="H35" s="71">
        <v>0</v>
      </c>
      <c r="I35" s="71">
        <v>0</v>
      </c>
      <c r="J35" s="71">
        <v>1031</v>
      </c>
      <c r="K35" s="71">
        <v>28903</v>
      </c>
      <c r="L35" s="71">
        <v>3258</v>
      </c>
      <c r="M35" s="77">
        <v>2453</v>
      </c>
      <c r="N35" s="77">
        <v>219</v>
      </c>
      <c r="P35" s="117"/>
    </row>
    <row r="36" spans="2:16" ht="12.75">
      <c r="B36" s="8"/>
      <c r="C36" s="51">
        <v>21</v>
      </c>
      <c r="D36" s="24" t="s">
        <v>173</v>
      </c>
      <c r="E36" s="24" t="s">
        <v>142</v>
      </c>
      <c r="F36" s="71">
        <v>76719.103</v>
      </c>
      <c r="G36" s="77">
        <v>29072.425</v>
      </c>
      <c r="H36" s="71">
        <v>0</v>
      </c>
      <c r="I36" s="71">
        <v>0</v>
      </c>
      <c r="J36" s="71">
        <v>3342.704</v>
      </c>
      <c r="K36" s="71">
        <v>13923.144</v>
      </c>
      <c r="L36" s="71">
        <v>11806.577</v>
      </c>
      <c r="M36" s="77">
        <v>0</v>
      </c>
      <c r="N36" s="77">
        <v>26.788</v>
      </c>
      <c r="P36" s="117"/>
    </row>
    <row r="37" spans="2:16" ht="12.75">
      <c r="B37" s="8"/>
      <c r="C37" s="51">
        <v>22</v>
      </c>
      <c r="D37" s="24" t="s">
        <v>174</v>
      </c>
      <c r="E37" s="24" t="s">
        <v>153</v>
      </c>
      <c r="F37" s="71">
        <v>56879.658</v>
      </c>
      <c r="G37" s="77">
        <v>28950.826</v>
      </c>
      <c r="H37" s="71">
        <v>0</v>
      </c>
      <c r="I37" s="71">
        <v>0</v>
      </c>
      <c r="J37" s="71">
        <v>7511.814</v>
      </c>
      <c r="K37" s="71">
        <v>16698.286</v>
      </c>
      <c r="L37" s="71">
        <v>4674.979</v>
      </c>
      <c r="M37" s="77">
        <v>65.747</v>
      </c>
      <c r="N37" s="77">
        <v>429.678</v>
      </c>
      <c r="P37" s="117"/>
    </row>
    <row r="38" spans="2:16" ht="12.75">
      <c r="B38" s="8"/>
      <c r="C38" s="51">
        <v>23</v>
      </c>
      <c r="D38" s="24" t="s">
        <v>171</v>
      </c>
      <c r="E38" s="24" t="s">
        <v>172</v>
      </c>
      <c r="F38" s="71">
        <v>28117.21</v>
      </c>
      <c r="G38" s="77">
        <v>26909.341</v>
      </c>
      <c r="H38" s="71">
        <v>0</v>
      </c>
      <c r="I38" s="71">
        <v>0</v>
      </c>
      <c r="J38" s="71">
        <v>852.359</v>
      </c>
      <c r="K38" s="71">
        <v>26056.982</v>
      </c>
      <c r="L38" s="71">
        <v>0</v>
      </c>
      <c r="M38" s="77">
        <v>0</v>
      </c>
      <c r="N38" s="77">
        <v>0</v>
      </c>
      <c r="P38" s="117"/>
    </row>
    <row r="39" spans="2:16" ht="12.75">
      <c r="B39" s="8"/>
      <c r="C39" s="51">
        <v>24</v>
      </c>
      <c r="D39" s="24" t="s">
        <v>177</v>
      </c>
      <c r="E39" s="24" t="s">
        <v>175</v>
      </c>
      <c r="F39" s="71">
        <v>81820.601</v>
      </c>
      <c r="G39" s="77">
        <v>25773.198</v>
      </c>
      <c r="H39" s="71">
        <v>7495</v>
      </c>
      <c r="I39" s="71">
        <v>0</v>
      </c>
      <c r="J39" s="71">
        <v>1050.642</v>
      </c>
      <c r="K39" s="71">
        <v>15069.534</v>
      </c>
      <c r="L39" s="71">
        <v>2083.022</v>
      </c>
      <c r="M39" s="77">
        <v>75</v>
      </c>
      <c r="N39" s="77">
        <v>0.459</v>
      </c>
      <c r="P39" s="117"/>
    </row>
    <row r="40" spans="2:16" ht="13.5" thickBot="1">
      <c r="B40" s="19"/>
      <c r="C40" s="20">
        <v>25</v>
      </c>
      <c r="D40" s="70" t="s">
        <v>178</v>
      </c>
      <c r="E40" s="70" t="s">
        <v>179</v>
      </c>
      <c r="F40" s="73">
        <v>63295.272</v>
      </c>
      <c r="G40" s="78">
        <v>25617.821999999996</v>
      </c>
      <c r="H40" s="73">
        <v>360</v>
      </c>
      <c r="I40" s="73">
        <v>0</v>
      </c>
      <c r="J40" s="73">
        <v>2331.272</v>
      </c>
      <c r="K40" s="73">
        <v>17305.081</v>
      </c>
      <c r="L40" s="73">
        <v>1232.67</v>
      </c>
      <c r="M40" s="78">
        <v>4388.799</v>
      </c>
      <c r="N40" s="78">
        <v>451.75</v>
      </c>
      <c r="P40" s="117"/>
    </row>
    <row r="41" spans="2:14" ht="13.5" thickTop="1">
      <c r="B41" s="8"/>
      <c r="C41" s="24"/>
      <c r="D41" s="24"/>
      <c r="E41" s="24"/>
      <c r="F41" s="52"/>
      <c r="G41" s="18"/>
      <c r="H41" s="52"/>
      <c r="I41" s="52"/>
      <c r="J41" s="52"/>
      <c r="K41" s="52"/>
      <c r="L41" s="24"/>
      <c r="M41" s="18"/>
      <c r="N41" s="18"/>
    </row>
    <row r="42" spans="2:14" ht="12.75">
      <c r="B42" s="8"/>
      <c r="C42" s="24"/>
      <c r="D42" s="24"/>
      <c r="E42" s="24"/>
      <c r="F42" s="52"/>
      <c r="G42" s="18"/>
      <c r="H42" s="52"/>
      <c r="I42" s="52"/>
      <c r="J42" s="52"/>
      <c r="K42" s="52"/>
      <c r="L42" s="52"/>
      <c r="M42" s="18"/>
      <c r="N42" s="18"/>
    </row>
    <row r="43" spans="2:14" ht="12.75">
      <c r="B43" s="8" t="s">
        <v>16</v>
      </c>
      <c r="C43" s="24"/>
      <c r="D43" s="24"/>
      <c r="E43" s="24"/>
      <c r="F43" s="52">
        <f>SUM(F16:F40)</f>
        <v>5055874.495999998</v>
      </c>
      <c r="G43" s="18">
        <f>SUM(G16:G40)</f>
        <v>95810044.07699999</v>
      </c>
      <c r="H43" s="52">
        <f>SUM(H6:H40)</f>
        <v>4325700.264999999</v>
      </c>
      <c r="I43" s="52">
        <f aca="true" t="shared" si="0" ref="I43:N43">SUM(I6:I40)</f>
        <v>4815362.63</v>
      </c>
      <c r="J43" s="52">
        <f t="shared" si="0"/>
        <v>7517414.817000002</v>
      </c>
      <c r="K43" s="52">
        <f t="shared" si="0"/>
        <v>60660549.815000005</v>
      </c>
      <c r="L43" s="52">
        <f t="shared" si="0"/>
        <v>14389132.447999999</v>
      </c>
      <c r="M43" s="18">
        <f t="shared" si="0"/>
        <v>4101884.1019999995</v>
      </c>
      <c r="N43" s="50">
        <f t="shared" si="0"/>
        <v>728630.6639999999</v>
      </c>
    </row>
    <row r="44" spans="2:14" ht="12.75">
      <c r="B44" s="8" t="s">
        <v>181</v>
      </c>
      <c r="C44" s="24"/>
      <c r="D44" s="24"/>
      <c r="E44" s="24"/>
      <c r="F44" s="52">
        <f>+F45-F43</f>
        <v>2207820.7140000015</v>
      </c>
      <c r="G44" s="18">
        <f aca="true" t="shared" si="1" ref="G44:M44">+G45-G43</f>
        <v>389868.34300000966</v>
      </c>
      <c r="H44" s="52">
        <f t="shared" si="1"/>
        <v>17157.025000001304</v>
      </c>
      <c r="I44" s="52">
        <f t="shared" si="1"/>
        <v>1692.2999999998137</v>
      </c>
      <c r="J44" s="52">
        <f t="shared" si="1"/>
        <v>57683.91299999878</v>
      </c>
      <c r="K44" s="52">
        <f t="shared" si="1"/>
        <v>251720.7749999985</v>
      </c>
      <c r="L44" s="52">
        <f t="shared" si="1"/>
        <v>58384.74200000055</v>
      </c>
      <c r="M44" s="18">
        <f t="shared" si="1"/>
        <v>3229.5880000004545</v>
      </c>
      <c r="N44" s="18">
        <f>+N45-N43</f>
        <v>2278.8060000000987</v>
      </c>
    </row>
    <row r="45" spans="2:14" s="85" customFormat="1" ht="12.75">
      <c r="B45" s="81" t="s">
        <v>180</v>
      </c>
      <c r="C45" s="82"/>
      <c r="D45" s="82"/>
      <c r="E45" s="82"/>
      <c r="F45" s="83">
        <v>7263695.21</v>
      </c>
      <c r="G45" s="84">
        <v>96199912.42</v>
      </c>
      <c r="H45" s="83">
        <v>4342857.29</v>
      </c>
      <c r="I45" s="83">
        <v>4817054.93</v>
      </c>
      <c r="J45" s="83">
        <v>7575098.73</v>
      </c>
      <c r="K45" s="83">
        <v>60912270.59</v>
      </c>
      <c r="L45" s="83">
        <v>14447517.19</v>
      </c>
      <c r="M45" s="84">
        <v>4105113.69</v>
      </c>
      <c r="N45" s="84">
        <v>730909.47</v>
      </c>
    </row>
    <row r="46" spans="2:14" ht="12.75">
      <c r="B46" s="8"/>
      <c r="C46" s="24"/>
      <c r="D46" s="24"/>
      <c r="E46" s="24"/>
      <c r="F46" s="24"/>
      <c r="G46" s="52"/>
      <c r="H46" s="24"/>
      <c r="I46" s="24"/>
      <c r="J46" s="24"/>
      <c r="K46" s="24"/>
      <c r="L46" s="24"/>
      <c r="M46" s="24"/>
      <c r="N46" s="15"/>
    </row>
    <row r="47" spans="2:14" ht="12.75">
      <c r="B47" s="8"/>
      <c r="C47" s="24"/>
      <c r="D47" s="24"/>
      <c r="E47" s="24"/>
      <c r="F47" s="24"/>
      <c r="G47" s="24"/>
      <c r="H47" s="24"/>
      <c r="I47" s="24"/>
      <c r="J47" s="24"/>
      <c r="K47" s="24"/>
      <c r="L47" s="24"/>
      <c r="M47" s="24"/>
      <c r="N47" s="15"/>
    </row>
    <row r="48" spans="2:14" ht="12.75">
      <c r="B48" s="8"/>
      <c r="C48" s="24"/>
      <c r="D48" s="24"/>
      <c r="E48" s="24"/>
      <c r="F48" s="24"/>
      <c r="G48" s="24"/>
      <c r="H48" s="24"/>
      <c r="I48" s="24"/>
      <c r="J48" s="24"/>
      <c r="K48" s="24"/>
      <c r="L48" s="24"/>
      <c r="M48" s="24"/>
      <c r="N48" s="15"/>
    </row>
    <row r="49" spans="2:14" ht="12.75">
      <c r="B49" s="8"/>
      <c r="C49" s="24"/>
      <c r="D49" s="24"/>
      <c r="E49" s="24"/>
      <c r="F49" s="24"/>
      <c r="G49" s="24"/>
      <c r="H49" s="24"/>
      <c r="I49" s="24"/>
      <c r="J49" s="24"/>
      <c r="K49" s="24"/>
      <c r="L49" s="24"/>
      <c r="M49" s="24"/>
      <c r="N49" s="15"/>
    </row>
    <row r="50" spans="2:14" ht="12.75">
      <c r="B50" s="8" t="s">
        <v>17</v>
      </c>
      <c r="C50" s="24"/>
      <c r="D50" s="24"/>
      <c r="E50" s="24"/>
      <c r="F50" s="24"/>
      <c r="G50" s="24"/>
      <c r="H50" s="24"/>
      <c r="I50" s="24"/>
      <c r="J50" s="24"/>
      <c r="K50" s="24"/>
      <c r="L50" s="24"/>
      <c r="M50" s="24"/>
      <c r="N50" s="15"/>
    </row>
    <row r="51" spans="2:14" ht="12.75">
      <c r="B51" s="8" t="s">
        <v>111</v>
      </c>
      <c r="C51" s="24"/>
      <c r="D51" s="24"/>
      <c r="E51" s="24"/>
      <c r="F51" s="24"/>
      <c r="G51" s="24"/>
      <c r="H51" s="24"/>
      <c r="I51" s="24"/>
      <c r="J51" s="24"/>
      <c r="K51" s="24"/>
      <c r="L51" s="24"/>
      <c r="M51" s="24"/>
      <c r="N51" s="15"/>
    </row>
    <row r="52" spans="2:14" ht="12.75">
      <c r="B52" s="8" t="s">
        <v>119</v>
      </c>
      <c r="C52" s="24"/>
      <c r="D52" s="24"/>
      <c r="E52" s="24"/>
      <c r="F52" s="24"/>
      <c r="G52" s="24"/>
      <c r="H52" s="24"/>
      <c r="I52" s="24"/>
      <c r="J52" s="24"/>
      <c r="K52" s="24"/>
      <c r="L52" s="24"/>
      <c r="M52" s="24"/>
      <c r="N52" s="15"/>
    </row>
    <row r="53" spans="2:14" ht="12.75">
      <c r="B53" s="11" t="s">
        <v>18</v>
      </c>
      <c r="C53" s="21"/>
      <c r="D53" s="21"/>
      <c r="E53" s="21"/>
      <c r="F53" s="21"/>
      <c r="G53" s="21"/>
      <c r="H53" s="21"/>
      <c r="I53" s="21"/>
      <c r="J53" s="21"/>
      <c r="K53" s="21"/>
      <c r="L53" s="21"/>
      <c r="M53" s="21"/>
      <c r="N53" s="22"/>
    </row>
  </sheetData>
  <sheetProtection password="CA51" sheet="1" objects="1" scenarios="1"/>
  <mergeCells count="4">
    <mergeCell ref="B5:N5"/>
    <mergeCell ref="B6:N6"/>
    <mergeCell ref="B7:N7"/>
    <mergeCell ref="B8:N8"/>
  </mergeCells>
  <printOptions horizontalCentered="1"/>
  <pageMargins left="0.57" right="0.75" top="0.5" bottom="1" header="0.5" footer="0.5"/>
  <pageSetup fitToHeight="1" fitToWidth="1" horizontalDpi="600" verticalDpi="600" orientation="landscape" scale="63"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C1">
      <selection activeCell="C30" sqref="C30"/>
    </sheetView>
  </sheetViews>
  <sheetFormatPr defaultColWidth="9.140625" defaultRowHeight="12.75"/>
  <cols>
    <col min="1" max="2" width="9.140625" style="2" customWidth="1"/>
    <col min="3" max="3" width="41.00390625" style="2" customWidth="1"/>
    <col min="4" max="4" width="9.140625" style="2" customWidth="1"/>
    <col min="5" max="5" width="13.7109375" style="2" customWidth="1"/>
    <col min="6" max="6" width="15.421875" style="2" bestFit="1" customWidth="1"/>
    <col min="7" max="10" width="16.28125" style="2" bestFit="1" customWidth="1"/>
    <col min="11" max="14" width="14.140625" style="2" customWidth="1"/>
    <col min="15" max="16384" width="9.140625" style="2" customWidth="1"/>
  </cols>
  <sheetData>
    <row r="1" s="1" customFormat="1" ht="12.75">
      <c r="B1" s="1" t="s">
        <v>101</v>
      </c>
    </row>
    <row r="2" s="1" customFormat="1" ht="12.75"/>
    <row r="3" s="1" customFormat="1" ht="12.75"/>
    <row r="4" s="1" customFormat="1" ht="12.75"/>
    <row r="5" s="1" customFormat="1" ht="12.75"/>
    <row r="6" spans="2:14" s="1" customFormat="1" ht="12.75">
      <c r="B6" s="120" t="s">
        <v>138</v>
      </c>
      <c r="C6" s="120"/>
      <c r="D6" s="120"/>
      <c r="E6" s="120"/>
      <c r="F6" s="120"/>
      <c r="G6" s="120"/>
      <c r="H6" s="120"/>
      <c r="I6" s="120"/>
      <c r="J6" s="120"/>
      <c r="K6" s="120"/>
      <c r="L6" s="120"/>
      <c r="M6" s="120"/>
      <c r="N6" s="120"/>
    </row>
    <row r="7" spans="2:14" s="1" customFormat="1" ht="12.75">
      <c r="B7" s="120" t="s">
        <v>132</v>
      </c>
      <c r="C7" s="120"/>
      <c r="D7" s="120"/>
      <c r="E7" s="120"/>
      <c r="F7" s="120"/>
      <c r="G7" s="120"/>
      <c r="H7" s="120"/>
      <c r="I7" s="120"/>
      <c r="J7" s="120"/>
      <c r="K7" s="120"/>
      <c r="L7" s="120"/>
      <c r="M7" s="120"/>
      <c r="N7" s="120"/>
    </row>
    <row r="8" spans="2:14" s="1" customFormat="1" ht="12.75">
      <c r="B8" s="120" t="str">
        <f>'Table 1'!B7:N7</f>
        <v>JUNE 30, 2005,  $ MILLIONS</v>
      </c>
      <c r="C8" s="120"/>
      <c r="D8" s="120"/>
      <c r="E8" s="120"/>
      <c r="F8" s="120"/>
      <c r="G8" s="120"/>
      <c r="H8" s="120"/>
      <c r="I8" s="120"/>
      <c r="J8" s="120"/>
      <c r="K8" s="120"/>
      <c r="L8" s="120"/>
      <c r="M8" s="120"/>
      <c r="N8" s="120"/>
    </row>
    <row r="9" spans="2:14" s="1" customFormat="1" ht="12.75">
      <c r="B9" s="120" t="s">
        <v>104</v>
      </c>
      <c r="C9" s="120"/>
      <c r="D9" s="120"/>
      <c r="E9" s="120"/>
      <c r="F9" s="120"/>
      <c r="G9" s="120"/>
      <c r="H9" s="120"/>
      <c r="I9" s="120"/>
      <c r="J9" s="120"/>
      <c r="K9" s="120"/>
      <c r="L9" s="120"/>
      <c r="M9" s="120"/>
      <c r="N9" s="120"/>
    </row>
    <row r="14" spans="2:14" s="1" customFormat="1" ht="12.75">
      <c r="B14" s="33"/>
      <c r="C14" s="4"/>
      <c r="D14" s="4"/>
      <c r="E14" s="5"/>
      <c r="F14" s="6"/>
      <c r="G14" s="5" t="s">
        <v>102</v>
      </c>
      <c r="H14" s="5" t="s">
        <v>102</v>
      </c>
      <c r="I14" s="6" t="s">
        <v>102</v>
      </c>
      <c r="J14" s="42" t="s">
        <v>102</v>
      </c>
      <c r="K14" s="5" t="s">
        <v>83</v>
      </c>
      <c r="L14" s="5" t="s">
        <v>83</v>
      </c>
      <c r="M14" s="5" t="s">
        <v>83</v>
      </c>
      <c r="N14" s="42" t="s">
        <v>83</v>
      </c>
    </row>
    <row r="15" spans="2:14" s="1" customFormat="1" ht="12.75">
      <c r="B15" s="34"/>
      <c r="E15" s="9" t="s">
        <v>1</v>
      </c>
      <c r="F15" s="10" t="s">
        <v>1</v>
      </c>
      <c r="G15" s="9" t="s">
        <v>89</v>
      </c>
      <c r="H15" s="9" t="s">
        <v>89</v>
      </c>
      <c r="I15" s="10" t="s">
        <v>89</v>
      </c>
      <c r="J15" s="43" t="s">
        <v>90</v>
      </c>
      <c r="K15" s="9" t="s">
        <v>89</v>
      </c>
      <c r="L15" s="9" t="s">
        <v>89</v>
      </c>
      <c r="M15" s="9" t="s">
        <v>89</v>
      </c>
      <c r="N15" s="43" t="s">
        <v>90</v>
      </c>
    </row>
    <row r="16" spans="1:14" s="1" customFormat="1" ht="12.75">
      <c r="A16" s="1" t="s">
        <v>120</v>
      </c>
      <c r="B16" s="35" t="s">
        <v>9</v>
      </c>
      <c r="C16" s="12" t="s">
        <v>10</v>
      </c>
      <c r="D16" s="12" t="s">
        <v>11</v>
      </c>
      <c r="E16" s="13" t="s">
        <v>12</v>
      </c>
      <c r="F16" s="14" t="s">
        <v>7</v>
      </c>
      <c r="G16" s="13" t="s">
        <v>91</v>
      </c>
      <c r="H16" s="13" t="s">
        <v>92</v>
      </c>
      <c r="I16" s="14" t="s">
        <v>93</v>
      </c>
      <c r="J16" s="44" t="s">
        <v>94</v>
      </c>
      <c r="K16" s="13" t="s">
        <v>91</v>
      </c>
      <c r="L16" s="13" t="s">
        <v>92</v>
      </c>
      <c r="M16" s="13" t="s">
        <v>93</v>
      </c>
      <c r="N16" s="44" t="s">
        <v>94</v>
      </c>
    </row>
    <row r="17" spans="2:14" ht="12.75">
      <c r="B17" s="8"/>
      <c r="F17" s="15"/>
      <c r="I17" s="15"/>
      <c r="J17" s="45"/>
      <c r="N17" s="45"/>
    </row>
    <row r="18" spans="2:14" ht="12.75">
      <c r="B18" s="36">
        <v>1</v>
      </c>
      <c r="C18" s="24" t="s">
        <v>139</v>
      </c>
      <c r="D18" s="24" t="s">
        <v>153</v>
      </c>
      <c r="E18" s="71">
        <v>973113</v>
      </c>
      <c r="F18" s="77">
        <v>44950935</v>
      </c>
      <c r="G18" s="71">
        <v>66455</v>
      </c>
      <c r="H18" s="71">
        <v>378225</v>
      </c>
      <c r="I18" s="71">
        <v>72355</v>
      </c>
      <c r="J18" s="72">
        <v>517035</v>
      </c>
      <c r="K18" s="71">
        <v>234506</v>
      </c>
      <c r="L18" s="71">
        <v>390955</v>
      </c>
      <c r="M18" s="71">
        <v>95401</v>
      </c>
      <c r="N18" s="72">
        <v>720862</v>
      </c>
    </row>
    <row r="19" spans="2:14" ht="12.75">
      <c r="B19" s="36">
        <v>2</v>
      </c>
      <c r="C19" s="24" t="s">
        <v>143</v>
      </c>
      <c r="D19" s="24" t="s">
        <v>140</v>
      </c>
      <c r="E19" s="71">
        <v>704855</v>
      </c>
      <c r="F19" s="77">
        <v>19164000</v>
      </c>
      <c r="G19" s="71">
        <v>11623</v>
      </c>
      <c r="H19" s="71">
        <v>28526</v>
      </c>
      <c r="I19" s="71">
        <v>1968</v>
      </c>
      <c r="J19" s="72">
        <v>42117</v>
      </c>
      <c r="K19" s="71">
        <v>46364</v>
      </c>
      <c r="L19" s="71">
        <v>297769</v>
      </c>
      <c r="M19" s="71">
        <v>38880</v>
      </c>
      <c r="N19" s="72">
        <v>383013</v>
      </c>
    </row>
    <row r="20" spans="2:14" ht="12.75">
      <c r="B20" s="36">
        <v>3</v>
      </c>
      <c r="C20" s="24" t="s">
        <v>141</v>
      </c>
      <c r="D20" s="24" t="s">
        <v>142</v>
      </c>
      <c r="E20" s="71">
        <v>1047537.027</v>
      </c>
      <c r="F20" s="77">
        <v>18701400.904</v>
      </c>
      <c r="G20" s="71">
        <v>7152.696</v>
      </c>
      <c r="H20" s="71">
        <v>2947.805</v>
      </c>
      <c r="I20" s="71">
        <v>99.642</v>
      </c>
      <c r="J20" s="72">
        <v>10200.143</v>
      </c>
      <c r="K20" s="71">
        <v>32000.809</v>
      </c>
      <c r="L20" s="71">
        <v>12500.561</v>
      </c>
      <c r="M20" s="71">
        <v>1126.2</v>
      </c>
      <c r="N20" s="72">
        <v>45627.57</v>
      </c>
    </row>
    <row r="21" spans="2:14" ht="12.75">
      <c r="B21" s="36">
        <v>4</v>
      </c>
      <c r="C21" s="24" t="s">
        <v>144</v>
      </c>
      <c r="D21" s="24" t="s">
        <v>142</v>
      </c>
      <c r="E21" s="71">
        <v>459529</v>
      </c>
      <c r="F21" s="77">
        <v>3464552</v>
      </c>
      <c r="G21" s="71">
        <v>984</v>
      </c>
      <c r="H21" s="71">
        <v>3272</v>
      </c>
      <c r="I21" s="71">
        <v>311</v>
      </c>
      <c r="J21" s="72">
        <v>4567</v>
      </c>
      <c r="K21" s="71">
        <v>10936</v>
      </c>
      <c r="L21" s="71">
        <v>10640</v>
      </c>
      <c r="M21" s="71">
        <v>682</v>
      </c>
      <c r="N21" s="72">
        <v>22258</v>
      </c>
    </row>
    <row r="22" spans="2:14" ht="13.5" thickBot="1">
      <c r="B22" s="37">
        <v>5</v>
      </c>
      <c r="C22" s="70" t="s">
        <v>145</v>
      </c>
      <c r="D22" s="70" t="s">
        <v>146</v>
      </c>
      <c r="E22" s="73">
        <v>141451.99</v>
      </c>
      <c r="F22" s="78">
        <v>2293629.711</v>
      </c>
      <c r="G22" s="73">
        <v>9939.504</v>
      </c>
      <c r="H22" s="73">
        <v>24426.69</v>
      </c>
      <c r="I22" s="73">
        <v>3431.715</v>
      </c>
      <c r="J22" s="74">
        <v>37797.909</v>
      </c>
      <c r="K22" s="73">
        <v>5680.283</v>
      </c>
      <c r="L22" s="73">
        <v>235507.994</v>
      </c>
      <c r="M22" s="73">
        <v>28506.737</v>
      </c>
      <c r="N22" s="74">
        <v>269695.014</v>
      </c>
    </row>
    <row r="23" spans="2:14" ht="13.5" thickTop="1">
      <c r="B23" s="8"/>
      <c r="E23" s="17"/>
      <c r="F23" s="18"/>
      <c r="G23" s="17"/>
      <c r="H23" s="17"/>
      <c r="I23" s="18"/>
      <c r="J23" s="50"/>
      <c r="K23" s="17"/>
      <c r="L23" s="17"/>
      <c r="M23" s="17"/>
      <c r="N23" s="50"/>
    </row>
    <row r="24" spans="2:14" ht="12.75">
      <c r="B24" s="8"/>
      <c r="F24" s="15"/>
      <c r="G24" s="17"/>
      <c r="H24" s="17"/>
      <c r="I24" s="18"/>
      <c r="J24" s="50"/>
      <c r="K24" s="17"/>
      <c r="L24" s="17"/>
      <c r="M24" s="17"/>
      <c r="N24" s="50"/>
    </row>
    <row r="25" spans="2:14" ht="12.75">
      <c r="B25" s="8" t="s">
        <v>134</v>
      </c>
      <c r="E25" s="17">
        <f aca="true" t="shared" si="0" ref="E25:N25">SUM(E18:E22)</f>
        <v>3326486.017</v>
      </c>
      <c r="F25" s="18">
        <f t="shared" si="0"/>
        <v>88574517.615</v>
      </c>
      <c r="G25" s="17">
        <f t="shared" si="0"/>
        <v>96154.2</v>
      </c>
      <c r="H25" s="17">
        <f t="shared" si="0"/>
        <v>437397.495</v>
      </c>
      <c r="I25" s="18">
        <f t="shared" si="0"/>
        <v>78165.357</v>
      </c>
      <c r="J25" s="50">
        <f t="shared" si="0"/>
        <v>611717.052</v>
      </c>
      <c r="K25" s="17">
        <f t="shared" si="0"/>
        <v>329487.092</v>
      </c>
      <c r="L25" s="17">
        <f t="shared" si="0"/>
        <v>947372.5549999999</v>
      </c>
      <c r="M25" s="17">
        <f t="shared" si="0"/>
        <v>164595.937</v>
      </c>
      <c r="N25" s="50">
        <f t="shared" si="0"/>
        <v>1441455.584</v>
      </c>
    </row>
    <row r="26" spans="2:14" ht="12.75">
      <c r="B26" s="8" t="s">
        <v>182</v>
      </c>
      <c r="E26" s="17">
        <f>+E27-E25</f>
        <v>3937209.193</v>
      </c>
      <c r="F26" s="18">
        <f>+F27-F25</f>
        <v>3520281.125</v>
      </c>
      <c r="G26" s="17">
        <f aca="true" t="shared" si="1" ref="G26:N26">+G27-G25</f>
        <v>22456.92</v>
      </c>
      <c r="H26" s="17">
        <f t="shared" si="1"/>
        <v>11117.974999999977</v>
      </c>
      <c r="I26" s="18">
        <f t="shared" si="1"/>
        <v>1342.8029999999999</v>
      </c>
      <c r="J26" s="50">
        <f t="shared" si="1"/>
        <v>34917.697999999975</v>
      </c>
      <c r="K26" s="17">
        <f t="shared" si="1"/>
        <v>12790.738000000012</v>
      </c>
      <c r="L26" s="17">
        <f t="shared" si="1"/>
        <v>5252.635000000009</v>
      </c>
      <c r="M26" s="17">
        <f t="shared" si="1"/>
        <v>1511.2429999999877</v>
      </c>
      <c r="N26" s="50">
        <f t="shared" si="1"/>
        <v>19554.61599999992</v>
      </c>
    </row>
    <row r="27" spans="2:14" s="85" customFormat="1" ht="12.75">
      <c r="B27" s="81" t="s">
        <v>180</v>
      </c>
      <c r="C27" s="82"/>
      <c r="D27" s="82"/>
      <c r="E27" s="83">
        <f>'Table 1'!F45</f>
        <v>7263695.21</v>
      </c>
      <c r="F27" s="84">
        <f>'Table 5'!G29</f>
        <v>92094798.74</v>
      </c>
      <c r="G27" s="83">
        <v>118611.12</v>
      </c>
      <c r="H27" s="83">
        <v>448515.47</v>
      </c>
      <c r="I27" s="84">
        <v>79508.16</v>
      </c>
      <c r="J27" s="111">
        <f>SUM(G27:I27)</f>
        <v>646634.75</v>
      </c>
      <c r="K27" s="83">
        <v>342277.83</v>
      </c>
      <c r="L27" s="83">
        <v>952625.19</v>
      </c>
      <c r="M27" s="83">
        <v>166107.18</v>
      </c>
      <c r="N27" s="111">
        <f>SUM(K27:M27)</f>
        <v>1461010.2</v>
      </c>
    </row>
    <row r="28" spans="2:14" ht="12.75">
      <c r="B28" s="8"/>
      <c r="N28" s="15"/>
    </row>
    <row r="29" spans="2:14" ht="12.75">
      <c r="B29" s="8"/>
      <c r="N29" s="15"/>
    </row>
    <row r="30" spans="2:14" ht="12.75">
      <c r="B30" s="8"/>
      <c r="N30" s="15"/>
    </row>
    <row r="31" spans="2:14" ht="12.75">
      <c r="B31" s="8"/>
      <c r="N31" s="15"/>
    </row>
    <row r="32" spans="2:14" ht="12.75">
      <c r="B32" s="8" t="s">
        <v>95</v>
      </c>
      <c r="N32" s="15"/>
    </row>
    <row r="33" spans="2:14" ht="12.75">
      <c r="B33" s="8" t="s">
        <v>111</v>
      </c>
      <c r="N33" s="15"/>
    </row>
    <row r="34" spans="2:14" ht="12.75">
      <c r="B34" s="8" t="s">
        <v>121</v>
      </c>
      <c r="N34" s="15"/>
    </row>
    <row r="35" spans="2:14" ht="12.75">
      <c r="B35" s="8" t="s">
        <v>123</v>
      </c>
      <c r="N35" s="15"/>
    </row>
    <row r="36" spans="2:14" ht="12.75">
      <c r="B36" s="8" t="s">
        <v>119</v>
      </c>
      <c r="N36" s="15"/>
    </row>
    <row r="37" spans="2:14" ht="12.75">
      <c r="B37" s="11" t="s">
        <v>96</v>
      </c>
      <c r="C37" s="21"/>
      <c r="D37" s="21"/>
      <c r="E37" s="21"/>
      <c r="F37" s="21"/>
      <c r="G37" s="21"/>
      <c r="H37" s="21"/>
      <c r="I37" s="21"/>
      <c r="J37" s="21"/>
      <c r="K37" s="21"/>
      <c r="L37" s="21"/>
      <c r="M37" s="21"/>
      <c r="N37" s="22"/>
    </row>
  </sheetData>
  <sheetProtection password="D250" sheet="1" objects="1" scenarios="1"/>
  <mergeCells count="4">
    <mergeCell ref="B6:N6"/>
    <mergeCell ref="B7:N7"/>
    <mergeCell ref="B8:N8"/>
    <mergeCell ref="B9:N9"/>
  </mergeCells>
  <printOptions horizontalCentered="1"/>
  <pageMargins left="0.75" right="0.75" top="0.5" bottom="1" header="0.5" footer="0.5"/>
  <pageSetup fitToHeight="1"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sheetPr>
    <pageSetUpPr fitToPage="1"/>
  </sheetPr>
  <dimension ref="B1:P50"/>
  <sheetViews>
    <sheetView zoomScale="75" zoomScaleNormal="75" zoomScalePageLayoutView="0" workbookViewId="0" topLeftCell="A1">
      <selection activeCell="O16" sqref="O16"/>
    </sheetView>
  </sheetViews>
  <sheetFormatPr defaultColWidth="45.57421875" defaultRowHeight="12.75"/>
  <cols>
    <col min="1" max="1" width="16.8515625" style="2" customWidth="1"/>
    <col min="2" max="2" width="7.57421875" style="2" customWidth="1"/>
    <col min="3" max="3" width="10.140625" style="2" customWidth="1"/>
    <col min="4" max="4" width="50.57421875" style="2" bestFit="1" customWidth="1"/>
    <col min="5" max="5" width="8.57421875" style="2" bestFit="1" customWidth="1"/>
    <col min="6" max="6" width="11.8515625" style="2" bestFit="1" customWidth="1"/>
    <col min="7" max="7" width="17.7109375" style="2" bestFit="1" customWidth="1"/>
    <col min="8" max="9" width="14.00390625" style="2" bestFit="1" customWidth="1"/>
    <col min="10" max="10" width="15.421875" style="2" bestFit="1" customWidth="1"/>
    <col min="11" max="11" width="12.7109375" style="2" bestFit="1" customWidth="1"/>
    <col min="12" max="12" width="12.57421875" style="2" bestFit="1" customWidth="1"/>
    <col min="13" max="13" width="17.7109375" style="2" bestFit="1" customWidth="1"/>
    <col min="14" max="14" width="14.7109375" style="2" customWidth="1"/>
    <col min="15" max="15" width="59.7109375" style="2" bestFit="1" customWidth="1"/>
    <col min="16" max="16384" width="45.57421875" style="2" customWidth="1"/>
  </cols>
  <sheetData>
    <row r="1" s="1" customFormat="1" ht="12.75">
      <c r="B1" s="1" t="s">
        <v>103</v>
      </c>
    </row>
    <row r="2" s="1" customFormat="1" ht="12.75"/>
    <row r="3" spans="2:14" s="1" customFormat="1" ht="12.75">
      <c r="B3" s="120" t="s">
        <v>128</v>
      </c>
      <c r="C3" s="120"/>
      <c r="D3" s="120"/>
      <c r="E3" s="120"/>
      <c r="F3" s="120"/>
      <c r="G3" s="120"/>
      <c r="H3" s="120"/>
      <c r="I3" s="120"/>
      <c r="J3" s="120"/>
      <c r="K3" s="120"/>
      <c r="L3" s="120"/>
      <c r="M3" s="120"/>
      <c r="N3" s="120"/>
    </row>
    <row r="4" spans="2:14" s="1" customFormat="1" ht="12.75">
      <c r="B4" s="120" t="s">
        <v>129</v>
      </c>
      <c r="C4" s="120"/>
      <c r="D4" s="120"/>
      <c r="E4" s="120"/>
      <c r="F4" s="120"/>
      <c r="G4" s="120"/>
      <c r="H4" s="120"/>
      <c r="I4" s="120"/>
      <c r="J4" s="120"/>
      <c r="K4" s="120"/>
      <c r="L4" s="120"/>
      <c r="M4" s="120"/>
      <c r="N4" s="120"/>
    </row>
    <row r="5" spans="2:14" s="1" customFormat="1" ht="12.75">
      <c r="B5" s="120" t="str">
        <f>'Table 1'!B7:N7</f>
        <v>JUNE 30, 2005,  $ MILLIONS</v>
      </c>
      <c r="C5" s="120"/>
      <c r="D5" s="120"/>
      <c r="E5" s="120"/>
      <c r="F5" s="120"/>
      <c r="G5" s="120"/>
      <c r="H5" s="120"/>
      <c r="I5" s="120"/>
      <c r="J5" s="120"/>
      <c r="K5" s="120"/>
      <c r="L5" s="120"/>
      <c r="M5" s="120"/>
      <c r="N5" s="120"/>
    </row>
    <row r="6" spans="2:14" s="1" customFormat="1" ht="12.75">
      <c r="B6" s="120" t="s">
        <v>104</v>
      </c>
      <c r="C6" s="120"/>
      <c r="D6" s="120"/>
      <c r="E6" s="120"/>
      <c r="F6" s="120"/>
      <c r="G6" s="120"/>
      <c r="H6" s="120"/>
      <c r="I6" s="120"/>
      <c r="J6" s="120"/>
      <c r="K6" s="120"/>
      <c r="L6" s="120"/>
      <c r="M6" s="120"/>
      <c r="N6" s="120"/>
    </row>
    <row r="7" s="1" customFormat="1" ht="12.75"/>
    <row r="8" s="1" customFormat="1" ht="12.75"/>
    <row r="9" s="1" customFormat="1" ht="12.75"/>
    <row r="10" s="1" customFormat="1" ht="12.75"/>
    <row r="11" spans="2:14" s="1" customFormat="1" ht="12.75">
      <c r="B11" s="33"/>
      <c r="C11" s="4"/>
      <c r="D11" s="4"/>
      <c r="E11" s="4"/>
      <c r="F11" s="5"/>
      <c r="G11" s="6"/>
      <c r="H11" s="5"/>
      <c r="I11" s="5"/>
      <c r="J11" s="5"/>
      <c r="K11" s="5"/>
      <c r="L11" s="5"/>
      <c r="M11" s="6" t="s">
        <v>2</v>
      </c>
      <c r="N11" s="6"/>
    </row>
    <row r="12" spans="2:14" s="1" customFormat="1" ht="12.75">
      <c r="B12" s="34"/>
      <c r="C12" s="23"/>
      <c r="D12" s="23"/>
      <c r="E12" s="23"/>
      <c r="F12" s="41" t="s">
        <v>1</v>
      </c>
      <c r="G12" s="10" t="s">
        <v>1</v>
      </c>
      <c r="H12" s="41" t="s">
        <v>3</v>
      </c>
      <c r="I12" s="41" t="s">
        <v>4</v>
      </c>
      <c r="J12" s="41" t="s">
        <v>5</v>
      </c>
      <c r="K12" s="41" t="s">
        <v>6</v>
      </c>
      <c r="L12" s="41" t="s">
        <v>4</v>
      </c>
      <c r="M12" s="10" t="s">
        <v>7</v>
      </c>
      <c r="N12" s="10" t="s">
        <v>8</v>
      </c>
    </row>
    <row r="13" spans="2:14" s="1" customFormat="1" ht="12.75">
      <c r="B13" s="35"/>
      <c r="C13" s="12" t="s">
        <v>9</v>
      </c>
      <c r="D13" s="12" t="s">
        <v>105</v>
      </c>
      <c r="E13" s="12" t="s">
        <v>11</v>
      </c>
      <c r="F13" s="13" t="s">
        <v>12</v>
      </c>
      <c r="G13" s="14" t="s">
        <v>7</v>
      </c>
      <c r="H13" s="13" t="s">
        <v>13</v>
      </c>
      <c r="I13" s="13" t="s">
        <v>13</v>
      </c>
      <c r="J13" s="13" t="s">
        <v>14</v>
      </c>
      <c r="K13" s="13" t="s">
        <v>14</v>
      </c>
      <c r="L13" s="13" t="s">
        <v>14</v>
      </c>
      <c r="M13" s="14" t="s">
        <v>14</v>
      </c>
      <c r="N13" s="14" t="s">
        <v>15</v>
      </c>
    </row>
    <row r="14" spans="2:14" ht="12.75">
      <c r="B14" s="8"/>
      <c r="C14" s="24"/>
      <c r="D14" s="24"/>
      <c r="E14" s="24"/>
      <c r="F14" s="24"/>
      <c r="G14" s="15"/>
      <c r="H14" s="24"/>
      <c r="I14" s="24"/>
      <c r="J14" s="24"/>
      <c r="K14" s="24"/>
      <c r="L14" s="24"/>
      <c r="M14" s="80"/>
      <c r="N14" s="15"/>
    </row>
    <row r="15" spans="2:16" ht="12.75">
      <c r="B15" s="8"/>
      <c r="C15" s="51">
        <v>1</v>
      </c>
      <c r="D15" s="24" t="s">
        <v>189</v>
      </c>
      <c r="E15" s="24" t="s">
        <v>140</v>
      </c>
      <c r="F15" s="71">
        <v>1171283</v>
      </c>
      <c r="G15" s="77">
        <v>47023288</v>
      </c>
      <c r="H15" s="71">
        <v>2246130</v>
      </c>
      <c r="I15" s="71">
        <v>2708275</v>
      </c>
      <c r="J15" s="71">
        <v>2839640</v>
      </c>
      <c r="K15" s="71">
        <v>30541765</v>
      </c>
      <c r="L15" s="71">
        <v>7061743</v>
      </c>
      <c r="M15" s="77">
        <v>1625735</v>
      </c>
      <c r="N15" s="77">
        <v>214841</v>
      </c>
      <c r="O15" s="54"/>
      <c r="P15" s="54"/>
    </row>
    <row r="16" spans="2:16" ht="12.75">
      <c r="B16" s="8"/>
      <c r="C16" s="51">
        <f>+C15+1</f>
        <v>2</v>
      </c>
      <c r="D16" s="24" t="s">
        <v>190</v>
      </c>
      <c r="E16" s="24" t="s">
        <v>140</v>
      </c>
      <c r="F16" s="71">
        <v>1547789</v>
      </c>
      <c r="G16" s="77">
        <v>22289297</v>
      </c>
      <c r="H16" s="71">
        <v>873856</v>
      </c>
      <c r="I16" s="71">
        <v>901544</v>
      </c>
      <c r="J16" s="71">
        <v>3095688</v>
      </c>
      <c r="K16" s="71">
        <v>12976910</v>
      </c>
      <c r="L16" s="71">
        <v>3631801</v>
      </c>
      <c r="M16" s="77">
        <v>809498</v>
      </c>
      <c r="N16" s="77">
        <v>221136</v>
      </c>
      <c r="O16" s="54"/>
      <c r="P16" s="54"/>
    </row>
    <row r="17" spans="2:16" ht="12.75">
      <c r="B17" s="8"/>
      <c r="C17" s="51">
        <f aca="true" t="shared" si="0" ref="C17:C39">+C16+1</f>
        <v>3</v>
      </c>
      <c r="D17" s="24" t="s">
        <v>191</v>
      </c>
      <c r="E17" s="24" t="s">
        <v>142</v>
      </c>
      <c r="F17" s="71">
        <v>1251037.147</v>
      </c>
      <c r="G17" s="77">
        <v>20595189.691000003</v>
      </c>
      <c r="H17" s="71">
        <v>1174827.99</v>
      </c>
      <c r="I17" s="71">
        <v>1029616.7729999999</v>
      </c>
      <c r="J17" s="71">
        <v>1850116.3380000002</v>
      </c>
      <c r="K17" s="71">
        <v>13191873.146000002</v>
      </c>
      <c r="L17" s="71">
        <v>2033287.815</v>
      </c>
      <c r="M17" s="77">
        <v>1315467.629</v>
      </c>
      <c r="N17" s="77">
        <v>138454.502</v>
      </c>
      <c r="O17" s="54"/>
      <c r="P17" s="54"/>
    </row>
    <row r="18" spans="2:16" ht="12.75">
      <c r="B18" s="8"/>
      <c r="C18" s="51">
        <f t="shared" si="0"/>
        <v>4</v>
      </c>
      <c r="D18" s="24" t="s">
        <v>192</v>
      </c>
      <c r="E18" s="24" t="s">
        <v>142</v>
      </c>
      <c r="F18" s="71">
        <v>511840</v>
      </c>
      <c r="G18" s="77">
        <v>3643472</v>
      </c>
      <c r="H18" s="71">
        <v>336516</v>
      </c>
      <c r="I18" s="71">
        <v>888659</v>
      </c>
      <c r="J18" s="71">
        <v>79242</v>
      </c>
      <c r="K18" s="71">
        <v>1483345</v>
      </c>
      <c r="L18" s="71">
        <v>718930</v>
      </c>
      <c r="M18" s="77">
        <v>136780</v>
      </c>
      <c r="N18" s="77">
        <v>8360</v>
      </c>
      <c r="O18" s="54"/>
      <c r="P18" s="54"/>
    </row>
    <row r="19" spans="2:16" ht="12.75">
      <c r="B19" s="8"/>
      <c r="C19" s="51">
        <f t="shared" si="0"/>
        <v>5</v>
      </c>
      <c r="D19" s="24" t="s">
        <v>193</v>
      </c>
      <c r="E19" s="24" t="s">
        <v>164</v>
      </c>
      <c r="F19" s="71">
        <v>372555.243</v>
      </c>
      <c r="G19" s="77">
        <v>2590495.386</v>
      </c>
      <c r="H19" s="71">
        <v>98705.151</v>
      </c>
      <c r="I19" s="71">
        <v>73654.35</v>
      </c>
      <c r="J19" s="71">
        <v>227039.106</v>
      </c>
      <c r="K19" s="71">
        <v>1580263.372</v>
      </c>
      <c r="L19" s="71">
        <v>325237.27700000006</v>
      </c>
      <c r="M19" s="77">
        <v>285596.13</v>
      </c>
      <c r="N19" s="77">
        <v>51400.588</v>
      </c>
      <c r="O19" s="54"/>
      <c r="P19" s="54"/>
    </row>
    <row r="20" spans="2:16" ht="12.75">
      <c r="B20" s="8"/>
      <c r="C20" s="51">
        <f t="shared" si="0"/>
        <v>6</v>
      </c>
      <c r="D20" s="24" t="s">
        <v>194</v>
      </c>
      <c r="E20" s="24" t="s">
        <v>140</v>
      </c>
      <c r="F20" s="71">
        <v>103110</v>
      </c>
      <c r="G20" s="77">
        <v>694984</v>
      </c>
      <c r="H20" s="71">
        <v>33154</v>
      </c>
      <c r="I20" s="71">
        <v>35293</v>
      </c>
      <c r="J20" s="71">
        <v>65119</v>
      </c>
      <c r="K20" s="71">
        <v>253517</v>
      </c>
      <c r="L20" s="71">
        <v>306193</v>
      </c>
      <c r="M20" s="77">
        <v>1708</v>
      </c>
      <c r="N20" s="77">
        <v>10024</v>
      </c>
      <c r="O20" s="54"/>
      <c r="P20" s="54"/>
    </row>
    <row r="21" spans="2:16" ht="12.75">
      <c r="B21" s="8"/>
      <c r="C21" s="51">
        <f t="shared" si="0"/>
        <v>7</v>
      </c>
      <c r="D21" s="24" t="s">
        <v>195</v>
      </c>
      <c r="E21" s="24" t="s">
        <v>196</v>
      </c>
      <c r="F21" s="71">
        <v>434981</v>
      </c>
      <c r="G21" s="77">
        <v>667177</v>
      </c>
      <c r="H21" s="71">
        <v>174616</v>
      </c>
      <c r="I21" s="71">
        <v>14696</v>
      </c>
      <c r="J21" s="71">
        <v>212056</v>
      </c>
      <c r="K21" s="71">
        <v>118840</v>
      </c>
      <c r="L21" s="71">
        <v>141519</v>
      </c>
      <c r="M21" s="77">
        <v>5450</v>
      </c>
      <c r="N21" s="77">
        <v>9781</v>
      </c>
      <c r="O21" s="54"/>
      <c r="P21" s="54"/>
    </row>
    <row r="22" spans="2:16" ht="12.75">
      <c r="B22" s="8"/>
      <c r="C22" s="51">
        <f t="shared" si="0"/>
        <v>8</v>
      </c>
      <c r="D22" s="24" t="s">
        <v>197</v>
      </c>
      <c r="E22" s="24" t="s">
        <v>140</v>
      </c>
      <c r="F22" s="71">
        <v>366293</v>
      </c>
      <c r="G22" s="77">
        <v>668377</v>
      </c>
      <c r="H22" s="71">
        <v>126916</v>
      </c>
      <c r="I22" s="71">
        <v>122539</v>
      </c>
      <c r="J22" s="71">
        <v>323144</v>
      </c>
      <c r="K22" s="71">
        <v>57731</v>
      </c>
      <c r="L22" s="71">
        <v>18446</v>
      </c>
      <c r="M22" s="77">
        <v>19601</v>
      </c>
      <c r="N22" s="77">
        <v>564</v>
      </c>
      <c r="O22" s="54"/>
      <c r="P22" s="54"/>
    </row>
    <row r="23" spans="2:16" ht="12.75">
      <c r="B23" s="8"/>
      <c r="C23" s="51">
        <f t="shared" si="0"/>
        <v>9</v>
      </c>
      <c r="D23" s="24" t="s">
        <v>198</v>
      </c>
      <c r="E23" s="24" t="s">
        <v>196</v>
      </c>
      <c r="F23" s="71">
        <v>158617.821</v>
      </c>
      <c r="G23" s="77">
        <v>612642.1410000001</v>
      </c>
      <c r="H23" s="71">
        <v>131273.4</v>
      </c>
      <c r="I23" s="71">
        <v>87787.698</v>
      </c>
      <c r="J23" s="71">
        <v>232067.54</v>
      </c>
      <c r="K23" s="71">
        <v>76235.686</v>
      </c>
      <c r="L23" s="71">
        <v>85277.817</v>
      </c>
      <c r="M23" s="77">
        <v>0</v>
      </c>
      <c r="N23" s="77">
        <v>0</v>
      </c>
      <c r="O23" s="54"/>
      <c r="P23" s="54"/>
    </row>
    <row r="24" spans="2:16" ht="12.75">
      <c r="B24" s="8"/>
      <c r="C24" s="51">
        <f t="shared" si="0"/>
        <v>10</v>
      </c>
      <c r="D24" s="24" t="s">
        <v>199</v>
      </c>
      <c r="E24" s="24" t="s">
        <v>151</v>
      </c>
      <c r="F24" s="71">
        <v>104275.118</v>
      </c>
      <c r="G24" s="77">
        <v>462470.17699999997</v>
      </c>
      <c r="H24" s="71">
        <v>768</v>
      </c>
      <c r="I24" s="71">
        <v>0</v>
      </c>
      <c r="J24" s="71">
        <v>410658.486</v>
      </c>
      <c r="K24" s="71">
        <v>39001.57</v>
      </c>
      <c r="L24" s="71">
        <v>12042.121</v>
      </c>
      <c r="M24" s="77">
        <v>0</v>
      </c>
      <c r="N24" s="77">
        <v>21340.771</v>
      </c>
      <c r="O24" s="54"/>
      <c r="P24" s="54"/>
    </row>
    <row r="25" spans="2:16" ht="12.75">
      <c r="B25" s="8"/>
      <c r="C25" s="51">
        <f t="shared" si="0"/>
        <v>11</v>
      </c>
      <c r="D25" s="24" t="s">
        <v>200</v>
      </c>
      <c r="E25" s="24" t="s">
        <v>153</v>
      </c>
      <c r="F25" s="71">
        <v>143975.359</v>
      </c>
      <c r="G25" s="77">
        <v>183070.301</v>
      </c>
      <c r="H25" s="71">
        <v>12381.2</v>
      </c>
      <c r="I25" s="71">
        <v>1575</v>
      </c>
      <c r="J25" s="71">
        <v>21512.032</v>
      </c>
      <c r="K25" s="71">
        <v>49463.385</v>
      </c>
      <c r="L25" s="71">
        <v>96755.454</v>
      </c>
      <c r="M25" s="77">
        <v>1383.23</v>
      </c>
      <c r="N25" s="77">
        <v>383.658</v>
      </c>
      <c r="O25" s="54"/>
      <c r="P25" s="54"/>
    </row>
    <row r="26" spans="2:16" ht="12.75">
      <c r="B26" s="8"/>
      <c r="C26" s="51">
        <f t="shared" si="0"/>
        <v>12</v>
      </c>
      <c r="D26" s="24" t="s">
        <v>201</v>
      </c>
      <c r="E26" s="24" t="s">
        <v>157</v>
      </c>
      <c r="F26" s="71">
        <v>90809.278</v>
      </c>
      <c r="G26" s="77">
        <v>146062.43499999997</v>
      </c>
      <c r="H26" s="71">
        <v>27134.292999999998</v>
      </c>
      <c r="I26" s="71">
        <v>21976.341</v>
      </c>
      <c r="J26" s="71">
        <v>8699.474999999999</v>
      </c>
      <c r="K26" s="71">
        <v>56146.013999999996</v>
      </c>
      <c r="L26" s="71">
        <v>30753.686999999998</v>
      </c>
      <c r="M26" s="77">
        <v>1352.625</v>
      </c>
      <c r="N26" s="77">
        <v>581.007</v>
      </c>
      <c r="O26" s="54"/>
      <c r="P26" s="54"/>
    </row>
    <row r="27" spans="2:16" ht="12.75">
      <c r="B27" s="8"/>
      <c r="C27" s="51">
        <f t="shared" si="0"/>
        <v>13</v>
      </c>
      <c r="D27" s="24" t="s">
        <v>202</v>
      </c>
      <c r="E27" s="24" t="s">
        <v>164</v>
      </c>
      <c r="F27" s="71">
        <v>145024.57</v>
      </c>
      <c r="G27" s="77">
        <v>143757.315</v>
      </c>
      <c r="H27" s="71">
        <v>5632.043</v>
      </c>
      <c r="I27" s="71">
        <v>0</v>
      </c>
      <c r="J27" s="71">
        <v>8277.673999999999</v>
      </c>
      <c r="K27" s="71">
        <v>111753.11899999999</v>
      </c>
      <c r="L27" s="71">
        <v>18094.479</v>
      </c>
      <c r="M27" s="77">
        <v>0</v>
      </c>
      <c r="N27" s="77">
        <v>0</v>
      </c>
      <c r="O27" s="54"/>
      <c r="P27" s="54"/>
    </row>
    <row r="28" spans="2:16" ht="12.75">
      <c r="B28" s="8"/>
      <c r="C28" s="51">
        <f t="shared" si="0"/>
        <v>14</v>
      </c>
      <c r="D28" s="24" t="s">
        <v>203</v>
      </c>
      <c r="E28" s="24" t="s">
        <v>146</v>
      </c>
      <c r="F28" s="71">
        <v>197757.634</v>
      </c>
      <c r="G28" s="77">
        <v>129509.184</v>
      </c>
      <c r="H28" s="71">
        <v>70567.7</v>
      </c>
      <c r="I28" s="71">
        <v>51435</v>
      </c>
      <c r="J28" s="71">
        <v>0</v>
      </c>
      <c r="K28" s="71">
        <v>4814.084</v>
      </c>
      <c r="L28" s="71">
        <v>2270.4</v>
      </c>
      <c r="M28" s="77">
        <v>422</v>
      </c>
      <c r="N28" s="77">
        <v>0</v>
      </c>
      <c r="O28" s="54"/>
      <c r="P28" s="54"/>
    </row>
    <row r="29" spans="2:16" ht="12.75">
      <c r="B29" s="8"/>
      <c r="C29" s="51">
        <f t="shared" si="0"/>
        <v>15</v>
      </c>
      <c r="D29" s="24" t="s">
        <v>204</v>
      </c>
      <c r="E29" s="24" t="s">
        <v>157</v>
      </c>
      <c r="F29" s="71">
        <v>37091.634</v>
      </c>
      <c r="G29" s="77">
        <v>105649.848</v>
      </c>
      <c r="H29" s="71">
        <v>5762.6</v>
      </c>
      <c r="I29" s="71">
        <v>120</v>
      </c>
      <c r="J29" s="71">
        <v>64826.324</v>
      </c>
      <c r="K29" s="71">
        <v>16927.482</v>
      </c>
      <c r="L29" s="71">
        <v>17310.287</v>
      </c>
      <c r="M29" s="77">
        <v>703.155</v>
      </c>
      <c r="N29" s="77">
        <v>12304.149</v>
      </c>
      <c r="O29" s="54"/>
      <c r="P29" s="54"/>
    </row>
    <row r="30" spans="2:16" ht="12.75">
      <c r="B30" s="8"/>
      <c r="C30" s="51">
        <f t="shared" si="0"/>
        <v>16</v>
      </c>
      <c r="D30" s="24" t="s">
        <v>205</v>
      </c>
      <c r="E30" s="24" t="s">
        <v>160</v>
      </c>
      <c r="F30" s="71">
        <v>168952.575</v>
      </c>
      <c r="G30" s="77">
        <v>100806.13299999999</v>
      </c>
      <c r="H30" s="71">
        <v>3289.584</v>
      </c>
      <c r="I30" s="71">
        <v>1750</v>
      </c>
      <c r="J30" s="71">
        <v>12604.208999999999</v>
      </c>
      <c r="K30" s="71">
        <v>61724.929000000004</v>
      </c>
      <c r="L30" s="71">
        <v>19752.411</v>
      </c>
      <c r="M30" s="77">
        <v>1685</v>
      </c>
      <c r="N30" s="77">
        <v>847.963</v>
      </c>
      <c r="O30" s="54"/>
      <c r="P30" s="54"/>
    </row>
    <row r="31" spans="2:16" ht="12.75">
      <c r="B31" s="8"/>
      <c r="C31" s="51">
        <f t="shared" si="0"/>
        <v>17</v>
      </c>
      <c r="D31" s="24" t="s">
        <v>206</v>
      </c>
      <c r="E31" s="24" t="s">
        <v>153</v>
      </c>
      <c r="F31" s="71">
        <v>91010.081</v>
      </c>
      <c r="G31" s="77">
        <v>96319.134</v>
      </c>
      <c r="H31" s="71">
        <v>10175.913</v>
      </c>
      <c r="I31" s="71">
        <v>520</v>
      </c>
      <c r="J31" s="71">
        <v>8508.323</v>
      </c>
      <c r="K31" s="71">
        <v>65879.802</v>
      </c>
      <c r="L31" s="71">
        <v>5071.096</v>
      </c>
      <c r="M31" s="77">
        <v>6164</v>
      </c>
      <c r="N31" s="77">
        <v>711.194</v>
      </c>
      <c r="O31" s="54"/>
      <c r="P31" s="54"/>
    </row>
    <row r="32" spans="2:16" ht="12.75">
      <c r="B32" s="8"/>
      <c r="C32" s="51">
        <f t="shared" si="0"/>
        <v>18</v>
      </c>
      <c r="D32" s="24" t="s">
        <v>207</v>
      </c>
      <c r="E32" s="24" t="s">
        <v>208</v>
      </c>
      <c r="F32" s="71">
        <v>203981</v>
      </c>
      <c r="G32" s="77">
        <v>65180</v>
      </c>
      <c r="H32" s="71">
        <v>0</v>
      </c>
      <c r="I32" s="71">
        <v>0</v>
      </c>
      <c r="J32" s="71">
        <v>7940</v>
      </c>
      <c r="K32" s="71">
        <v>52395</v>
      </c>
      <c r="L32" s="71">
        <v>4543</v>
      </c>
      <c r="M32" s="77">
        <v>302</v>
      </c>
      <c r="N32" s="77">
        <v>233</v>
      </c>
      <c r="O32" s="54"/>
      <c r="P32" s="54"/>
    </row>
    <row r="33" spans="2:16" ht="12.75">
      <c r="B33" s="8"/>
      <c r="C33" s="51">
        <f t="shared" si="0"/>
        <v>19</v>
      </c>
      <c r="D33" s="24" t="s">
        <v>209</v>
      </c>
      <c r="E33" s="24" t="s">
        <v>140</v>
      </c>
      <c r="F33" s="71">
        <v>381431.29</v>
      </c>
      <c r="G33" s="77">
        <v>65263.86600000001</v>
      </c>
      <c r="H33" s="71">
        <v>526.461</v>
      </c>
      <c r="I33" s="71">
        <v>0</v>
      </c>
      <c r="J33" s="71">
        <v>5537.882</v>
      </c>
      <c r="K33" s="71">
        <v>29123.8</v>
      </c>
      <c r="L33" s="71">
        <v>26321.493</v>
      </c>
      <c r="M33" s="77">
        <v>3754.23</v>
      </c>
      <c r="N33" s="77">
        <v>0</v>
      </c>
      <c r="O33" s="54"/>
      <c r="P33" s="54"/>
    </row>
    <row r="34" spans="2:16" ht="12.75">
      <c r="B34" s="8"/>
      <c r="C34" s="51">
        <f t="shared" si="0"/>
        <v>20</v>
      </c>
      <c r="D34" s="24" t="s">
        <v>210</v>
      </c>
      <c r="E34" s="24" t="s">
        <v>164</v>
      </c>
      <c r="F34" s="71">
        <v>46255.593</v>
      </c>
      <c r="G34" s="77">
        <v>60922.934</v>
      </c>
      <c r="H34" s="71">
        <v>0</v>
      </c>
      <c r="I34" s="71">
        <v>0</v>
      </c>
      <c r="J34" s="71">
        <v>59305.051</v>
      </c>
      <c r="K34" s="71">
        <v>1407.5629999999999</v>
      </c>
      <c r="L34" s="71">
        <v>75.32</v>
      </c>
      <c r="M34" s="77">
        <v>135</v>
      </c>
      <c r="N34" s="77">
        <v>4735.13</v>
      </c>
      <c r="O34" s="54"/>
      <c r="P34" s="54"/>
    </row>
    <row r="35" spans="2:16" ht="12.75">
      <c r="B35" s="8"/>
      <c r="C35" s="51">
        <f t="shared" si="0"/>
        <v>21</v>
      </c>
      <c r="D35" s="24" t="s">
        <v>211</v>
      </c>
      <c r="E35" s="24" t="s">
        <v>146</v>
      </c>
      <c r="F35" s="71">
        <v>101582.242</v>
      </c>
      <c r="G35" s="77">
        <v>48931.32400000001</v>
      </c>
      <c r="H35" s="71">
        <v>12.4</v>
      </c>
      <c r="I35" s="71">
        <v>0</v>
      </c>
      <c r="J35" s="71">
        <v>18.716</v>
      </c>
      <c r="K35" s="71">
        <v>42718.364</v>
      </c>
      <c r="L35" s="71">
        <v>5752.175</v>
      </c>
      <c r="M35" s="77">
        <v>429.669</v>
      </c>
      <c r="N35" s="77">
        <v>0</v>
      </c>
      <c r="O35" s="54"/>
      <c r="P35" s="54"/>
    </row>
    <row r="36" spans="2:16" ht="12.75">
      <c r="B36" s="8"/>
      <c r="C36" s="51">
        <f t="shared" si="0"/>
        <v>22</v>
      </c>
      <c r="D36" s="24" t="s">
        <v>212</v>
      </c>
      <c r="E36" s="24" t="s">
        <v>170</v>
      </c>
      <c r="F36" s="71">
        <v>37168.591</v>
      </c>
      <c r="G36" s="77">
        <v>41339.655999999995</v>
      </c>
      <c r="H36" s="71">
        <v>13514</v>
      </c>
      <c r="I36" s="71">
        <v>0</v>
      </c>
      <c r="J36" s="71">
        <v>11919.951</v>
      </c>
      <c r="K36" s="71">
        <v>10593.505</v>
      </c>
      <c r="L36" s="71">
        <v>5312.2</v>
      </c>
      <c r="M36" s="77">
        <v>0</v>
      </c>
      <c r="N36" s="77">
        <v>0.733</v>
      </c>
      <c r="O36" s="54"/>
      <c r="P36" s="54"/>
    </row>
    <row r="37" spans="2:16" ht="12.75">
      <c r="B37" s="8"/>
      <c r="C37" s="51">
        <f t="shared" si="0"/>
        <v>23</v>
      </c>
      <c r="D37" s="24" t="s">
        <v>213</v>
      </c>
      <c r="E37" s="24" t="s">
        <v>172</v>
      </c>
      <c r="F37" s="71">
        <v>56995.967</v>
      </c>
      <c r="G37" s="77">
        <v>31995.855</v>
      </c>
      <c r="H37" s="71">
        <v>0</v>
      </c>
      <c r="I37" s="71">
        <v>0</v>
      </c>
      <c r="J37" s="71">
        <v>930.607</v>
      </c>
      <c r="K37" s="71">
        <v>31065.248</v>
      </c>
      <c r="L37" s="71">
        <v>0</v>
      </c>
      <c r="M37" s="77">
        <v>0</v>
      </c>
      <c r="N37" s="77">
        <v>0</v>
      </c>
      <c r="O37" s="54"/>
      <c r="P37" s="54"/>
    </row>
    <row r="38" spans="2:16" ht="12.75">
      <c r="B38" s="8"/>
      <c r="C38" s="51">
        <f t="shared" si="0"/>
        <v>24</v>
      </c>
      <c r="D38" s="24" t="s">
        <v>214</v>
      </c>
      <c r="E38" s="24" t="s">
        <v>215</v>
      </c>
      <c r="F38" s="71">
        <v>148491.012</v>
      </c>
      <c r="G38" s="77">
        <v>31786.224000000002</v>
      </c>
      <c r="H38" s="71">
        <v>0</v>
      </c>
      <c r="I38" s="71">
        <v>0</v>
      </c>
      <c r="J38" s="71">
        <v>3321.254</v>
      </c>
      <c r="K38" s="71">
        <v>25647.871</v>
      </c>
      <c r="L38" s="71">
        <v>2815.1479999999997</v>
      </c>
      <c r="M38" s="77">
        <v>1.951</v>
      </c>
      <c r="N38" s="77">
        <v>223.394</v>
      </c>
      <c r="O38" s="54"/>
      <c r="P38" s="54"/>
    </row>
    <row r="39" spans="2:16" ht="13.5" thickBot="1">
      <c r="B39" s="19"/>
      <c r="C39" s="20">
        <f t="shared" si="0"/>
        <v>25</v>
      </c>
      <c r="D39" s="70" t="s">
        <v>216</v>
      </c>
      <c r="E39" s="70" t="s">
        <v>153</v>
      </c>
      <c r="F39" s="73">
        <v>103159.676</v>
      </c>
      <c r="G39" s="78">
        <v>28190.181</v>
      </c>
      <c r="H39" s="73">
        <v>0</v>
      </c>
      <c r="I39" s="73">
        <v>0</v>
      </c>
      <c r="J39" s="73">
        <v>7511.814</v>
      </c>
      <c r="K39" s="73">
        <v>15448.286</v>
      </c>
      <c r="L39" s="73">
        <v>5111.275</v>
      </c>
      <c r="M39" s="78">
        <v>118.806</v>
      </c>
      <c r="N39" s="78">
        <v>429.678</v>
      </c>
      <c r="O39" s="54"/>
      <c r="P39" s="54"/>
    </row>
    <row r="40" spans="2:15" ht="13.5" thickTop="1">
      <c r="B40" s="8"/>
      <c r="C40" s="24"/>
      <c r="D40" s="24"/>
      <c r="E40" s="24"/>
      <c r="F40" s="24"/>
      <c r="G40" s="55"/>
      <c r="H40" s="24"/>
      <c r="I40" s="24"/>
      <c r="J40" s="24"/>
      <c r="K40" s="24"/>
      <c r="L40" s="24"/>
      <c r="M40" s="15"/>
      <c r="N40" s="15"/>
      <c r="O40" s="54"/>
    </row>
    <row r="41" spans="2:14" ht="12.75">
      <c r="B41" s="11" t="s">
        <v>106</v>
      </c>
      <c r="C41" s="21"/>
      <c r="D41" s="21"/>
      <c r="E41" s="21"/>
      <c r="F41" s="75">
        <f>SUM(F15:F39)</f>
        <v>7975467.830999999</v>
      </c>
      <c r="G41" s="76">
        <f>SUM(G15:G39)</f>
        <v>100526176.78500001</v>
      </c>
      <c r="H41" s="75">
        <f aca="true" t="shared" si="1" ref="H41:N41">SUM(H15:H39)</f>
        <v>5345758.734999999</v>
      </c>
      <c r="I41" s="75">
        <f t="shared" si="1"/>
        <v>5939441.162</v>
      </c>
      <c r="J41" s="56">
        <f t="shared" si="1"/>
        <v>9555683.782</v>
      </c>
      <c r="K41" s="56">
        <f t="shared" si="1"/>
        <v>60894590.225999996</v>
      </c>
      <c r="L41" s="56">
        <f t="shared" si="1"/>
        <v>14574415.455000004</v>
      </c>
      <c r="M41" s="57">
        <f t="shared" si="1"/>
        <v>4216287.425000001</v>
      </c>
      <c r="N41" s="57">
        <f t="shared" si="1"/>
        <v>696351.7669999999</v>
      </c>
    </row>
    <row r="42" spans="2:14" ht="12.75">
      <c r="B42" s="8"/>
      <c r="G42" s="54"/>
      <c r="I42" s="54"/>
      <c r="N42" s="15"/>
    </row>
    <row r="43" spans="2:14" ht="12.75">
      <c r="B43" s="8"/>
      <c r="N43" s="15"/>
    </row>
    <row r="44" spans="2:14" ht="12.75">
      <c r="B44" s="8"/>
      <c r="N44" s="15"/>
    </row>
    <row r="45" spans="2:14" ht="12.75">
      <c r="B45" s="8"/>
      <c r="N45" s="15"/>
    </row>
    <row r="46" spans="2:14" ht="12.75">
      <c r="B46" s="8"/>
      <c r="N46" s="15"/>
    </row>
    <row r="47" spans="2:14" ht="12.75">
      <c r="B47" s="8" t="s">
        <v>107</v>
      </c>
      <c r="N47" s="15"/>
    </row>
    <row r="48" spans="2:14" ht="12.75">
      <c r="B48" s="8" t="s">
        <v>114</v>
      </c>
      <c r="N48" s="15"/>
    </row>
    <row r="49" spans="2:14" ht="12.75">
      <c r="B49" s="8" t="s">
        <v>119</v>
      </c>
      <c r="N49" s="15"/>
    </row>
    <row r="50" spans="2:14" ht="12.75">
      <c r="B50" s="11" t="s">
        <v>108</v>
      </c>
      <c r="C50" s="21"/>
      <c r="D50" s="21"/>
      <c r="E50" s="21"/>
      <c r="F50" s="21"/>
      <c r="G50" s="21"/>
      <c r="H50" s="21"/>
      <c r="I50" s="21"/>
      <c r="J50" s="21"/>
      <c r="K50" s="21"/>
      <c r="L50" s="21"/>
      <c r="M50" s="21"/>
      <c r="N50" s="22"/>
    </row>
  </sheetData>
  <sheetProtection password="CA91" sheet="1" objects="1" scenarios="1"/>
  <mergeCells count="4">
    <mergeCell ref="B3:N3"/>
    <mergeCell ref="B4:N4"/>
    <mergeCell ref="B5:N5"/>
    <mergeCell ref="B6:N6"/>
  </mergeCells>
  <printOptions horizontalCentered="1"/>
  <pageMargins left="0.55" right="0.75" top="0.5" bottom="1" header="0.5" footer="0.5"/>
  <pageSetup fitToHeight="1"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B1:P56"/>
  <sheetViews>
    <sheetView zoomScale="75" zoomScaleNormal="75" zoomScalePageLayoutView="0" workbookViewId="0" topLeftCell="D1">
      <selection activeCell="B5" sqref="B5:M5"/>
    </sheetView>
  </sheetViews>
  <sheetFormatPr defaultColWidth="9.140625" defaultRowHeight="12.75"/>
  <cols>
    <col min="1" max="3" width="9.140625" style="2" customWidth="1"/>
    <col min="4" max="4" width="39.28125" style="2" customWidth="1"/>
    <col min="5" max="5" width="11.421875" style="2" customWidth="1"/>
    <col min="6" max="6" width="14.140625" style="2" customWidth="1"/>
    <col min="7" max="7" width="15.421875" style="2" bestFit="1" customWidth="1"/>
    <col min="8" max="8" width="16.7109375" style="2" bestFit="1" customWidth="1"/>
    <col min="9" max="10" width="14.8515625" style="2" bestFit="1" customWidth="1"/>
    <col min="11" max="11" width="17.28125" style="2" bestFit="1" customWidth="1"/>
    <col min="12" max="12" width="14.8515625" style="2" bestFit="1" customWidth="1"/>
    <col min="13" max="13" width="15.421875" style="2" bestFit="1" customWidth="1"/>
    <col min="14" max="14" width="9.57421875" style="2" customWidth="1"/>
    <col min="15" max="16384" width="9.140625" style="2" customWidth="1"/>
  </cols>
  <sheetData>
    <row r="1" ht="12.75">
      <c r="B1" s="23" t="s">
        <v>19</v>
      </c>
    </row>
    <row r="2" ht="12.75">
      <c r="B2" s="23"/>
    </row>
    <row r="3" spans="2:13" ht="12.75">
      <c r="B3" s="121" t="s">
        <v>130</v>
      </c>
      <c r="C3" s="121"/>
      <c r="D3" s="121"/>
      <c r="E3" s="121"/>
      <c r="F3" s="121"/>
      <c r="G3" s="121"/>
      <c r="H3" s="121"/>
      <c r="I3" s="121"/>
      <c r="J3" s="121"/>
      <c r="K3" s="121"/>
      <c r="L3" s="121"/>
      <c r="M3" s="121"/>
    </row>
    <row r="4" spans="2:13" ht="12.75">
      <c r="B4" s="121" t="s">
        <v>127</v>
      </c>
      <c r="C4" s="121"/>
      <c r="D4" s="121"/>
      <c r="E4" s="121"/>
      <c r="F4" s="121"/>
      <c r="G4" s="121"/>
      <c r="H4" s="121"/>
      <c r="I4" s="121"/>
      <c r="J4" s="121"/>
      <c r="K4" s="121"/>
      <c r="L4" s="121"/>
      <c r="M4" s="121"/>
    </row>
    <row r="5" spans="2:13" ht="12.75">
      <c r="B5" s="121" t="str">
        <f>'Table 1'!B7:N7</f>
        <v>JUNE 30, 2005,  $ MILLIONS</v>
      </c>
      <c r="C5" s="121"/>
      <c r="D5" s="121"/>
      <c r="E5" s="121"/>
      <c r="F5" s="121"/>
      <c r="G5" s="121"/>
      <c r="H5" s="121"/>
      <c r="I5" s="121"/>
      <c r="J5" s="121"/>
      <c r="K5" s="121"/>
      <c r="L5" s="121"/>
      <c r="M5" s="121"/>
    </row>
    <row r="6" spans="2:13" ht="12.75">
      <c r="B6" s="120" t="s">
        <v>109</v>
      </c>
      <c r="C6" s="120"/>
      <c r="D6" s="120"/>
      <c r="E6" s="120"/>
      <c r="F6" s="120"/>
      <c r="G6" s="120"/>
      <c r="H6" s="120"/>
      <c r="I6" s="120"/>
      <c r="J6" s="120"/>
      <c r="K6" s="120"/>
      <c r="L6" s="120"/>
      <c r="M6" s="120"/>
    </row>
    <row r="7" ht="12.75">
      <c r="B7" s="24"/>
    </row>
    <row r="8" spans="2:13" ht="12.75">
      <c r="B8" s="21"/>
      <c r="C8" s="1"/>
      <c r="D8" s="1"/>
      <c r="E8" s="1"/>
      <c r="F8" s="1"/>
      <c r="G8" s="1"/>
      <c r="H8" s="1"/>
      <c r="I8" s="1"/>
      <c r="J8" s="1"/>
      <c r="K8" s="1"/>
      <c r="L8" s="1"/>
      <c r="M8" s="1"/>
    </row>
    <row r="9" spans="2:13" ht="12.75">
      <c r="B9" s="3"/>
      <c r="C9" s="4"/>
      <c r="D9" s="4"/>
      <c r="E9" s="4"/>
      <c r="F9" s="5"/>
      <c r="G9" s="6"/>
      <c r="H9" s="5" t="s">
        <v>20</v>
      </c>
      <c r="I9" s="6" t="s">
        <v>21</v>
      </c>
      <c r="J9" s="5" t="s">
        <v>22</v>
      </c>
      <c r="K9" s="5" t="s">
        <v>22</v>
      </c>
      <c r="L9" s="5" t="s">
        <v>22</v>
      </c>
      <c r="M9" s="6" t="s">
        <v>22</v>
      </c>
    </row>
    <row r="10" spans="2:13" ht="12.75">
      <c r="B10" s="8"/>
      <c r="C10" s="23"/>
      <c r="D10" s="23"/>
      <c r="E10" s="23"/>
      <c r="F10" s="41" t="s">
        <v>1</v>
      </c>
      <c r="G10" s="10" t="s">
        <v>1</v>
      </c>
      <c r="H10" s="41" t="s">
        <v>23</v>
      </c>
      <c r="I10" s="10" t="s">
        <v>24</v>
      </c>
      <c r="J10" s="41" t="s">
        <v>25</v>
      </c>
      <c r="K10" s="41" t="s">
        <v>26</v>
      </c>
      <c r="L10" s="41" t="s">
        <v>27</v>
      </c>
      <c r="M10" s="10" t="s">
        <v>2</v>
      </c>
    </row>
    <row r="11" spans="2:13" ht="12.75">
      <c r="B11" s="11"/>
      <c r="C11" s="12" t="s">
        <v>9</v>
      </c>
      <c r="D11" s="12" t="s">
        <v>10</v>
      </c>
      <c r="E11" s="12" t="s">
        <v>11</v>
      </c>
      <c r="F11" s="13" t="s">
        <v>12</v>
      </c>
      <c r="G11" s="14" t="s">
        <v>7</v>
      </c>
      <c r="H11" s="13" t="s">
        <v>28</v>
      </c>
      <c r="I11" s="14" t="s">
        <v>28</v>
      </c>
      <c r="J11" s="13" t="s">
        <v>28</v>
      </c>
      <c r="K11" s="13" t="s">
        <v>28</v>
      </c>
      <c r="L11" s="13" t="s">
        <v>28</v>
      </c>
      <c r="M11" s="14" t="s">
        <v>7</v>
      </c>
    </row>
    <row r="12" spans="2:13" ht="12.75">
      <c r="B12" s="8"/>
      <c r="C12" s="24"/>
      <c r="D12" s="24"/>
      <c r="E12" s="24"/>
      <c r="F12" s="24"/>
      <c r="G12" s="15"/>
      <c r="H12" s="53" t="s">
        <v>29</v>
      </c>
      <c r="I12" s="25" t="s">
        <v>29</v>
      </c>
      <c r="J12" s="53" t="s">
        <v>29</v>
      </c>
      <c r="K12" s="53" t="s">
        <v>29</v>
      </c>
      <c r="L12" s="53" t="s">
        <v>29</v>
      </c>
      <c r="M12" s="25" t="s">
        <v>29</v>
      </c>
    </row>
    <row r="13" spans="2:13" ht="12.75">
      <c r="B13" s="8"/>
      <c r="C13" s="24"/>
      <c r="D13" s="24"/>
      <c r="E13" s="24"/>
      <c r="F13" s="24"/>
      <c r="G13" s="15"/>
      <c r="H13" s="24"/>
      <c r="I13" s="15"/>
      <c r="J13" s="24"/>
      <c r="K13" s="24"/>
      <c r="L13" s="24"/>
      <c r="M13" s="15"/>
    </row>
    <row r="14" spans="2:16" ht="12.75">
      <c r="B14" s="8"/>
      <c r="C14" s="51">
        <v>1</v>
      </c>
      <c r="D14" s="24" t="s">
        <v>139</v>
      </c>
      <c r="E14" s="24" t="s">
        <v>153</v>
      </c>
      <c r="F14" s="71">
        <v>973113</v>
      </c>
      <c r="G14" s="77">
        <v>46611757</v>
      </c>
      <c r="H14" s="28">
        <v>9.942092506832557</v>
      </c>
      <c r="I14" s="27">
        <v>90.05790749316745</v>
      </c>
      <c r="J14" s="28">
        <v>87.32557110001238</v>
      </c>
      <c r="K14" s="28">
        <v>6.698307896868165</v>
      </c>
      <c r="L14" s="28">
        <v>1.2065121252562954</v>
      </c>
      <c r="M14" s="27">
        <v>3.5630967526068584</v>
      </c>
      <c r="N14" s="26"/>
      <c r="P14" s="26"/>
    </row>
    <row r="15" spans="2:16" ht="12.75">
      <c r="B15" s="8"/>
      <c r="C15" s="51">
        <v>2</v>
      </c>
      <c r="D15" s="24" t="s">
        <v>143</v>
      </c>
      <c r="E15" s="24" t="s">
        <v>140</v>
      </c>
      <c r="F15" s="71">
        <v>704855</v>
      </c>
      <c r="G15" s="77">
        <v>19828621</v>
      </c>
      <c r="H15" s="28">
        <v>3.889922551850681</v>
      </c>
      <c r="I15" s="27">
        <v>96.11007744814933</v>
      </c>
      <c r="J15" s="28">
        <v>82.93807219372441</v>
      </c>
      <c r="K15" s="28">
        <v>13.031788746176549</v>
      </c>
      <c r="L15" s="28">
        <v>0.3391562126282004</v>
      </c>
      <c r="M15" s="27">
        <v>3.351826634842635</v>
      </c>
      <c r="N15" s="26"/>
      <c r="P15" s="26"/>
    </row>
    <row r="16" spans="2:16" ht="12.75">
      <c r="B16" s="8"/>
      <c r="C16" s="51">
        <v>3</v>
      </c>
      <c r="D16" s="24" t="s">
        <v>141</v>
      </c>
      <c r="E16" s="24" t="s">
        <v>142</v>
      </c>
      <c r="F16" s="71">
        <v>1047537.027</v>
      </c>
      <c r="G16" s="77">
        <v>20031332.669</v>
      </c>
      <c r="H16" s="28">
        <v>10.383773468147577</v>
      </c>
      <c r="I16" s="27">
        <v>89.61622653185243</v>
      </c>
      <c r="J16" s="28">
        <v>84.26701011322513</v>
      </c>
      <c r="K16" s="28">
        <v>8.508964846047308</v>
      </c>
      <c r="L16" s="28">
        <v>0.29238374933805056</v>
      </c>
      <c r="M16" s="27">
        <v>6.639257542051457</v>
      </c>
      <c r="N16" s="26"/>
      <c r="P16" s="26"/>
    </row>
    <row r="17" spans="2:16" ht="12.75">
      <c r="B17" s="8"/>
      <c r="C17" s="51">
        <v>4</v>
      </c>
      <c r="D17" s="24" t="s">
        <v>144</v>
      </c>
      <c r="E17" s="24" t="s">
        <v>142</v>
      </c>
      <c r="F17" s="71">
        <v>459529</v>
      </c>
      <c r="G17" s="77">
        <v>3601332</v>
      </c>
      <c r="H17" s="28">
        <v>32.242514714000265</v>
      </c>
      <c r="I17" s="27">
        <v>67.75748528599973</v>
      </c>
      <c r="J17" s="28">
        <v>91.37588536685871</v>
      </c>
      <c r="K17" s="28">
        <v>2.8859877400917218</v>
      </c>
      <c r="L17" s="28">
        <v>0.9700438615490047</v>
      </c>
      <c r="M17" s="27">
        <v>3.7980391699515623</v>
      </c>
      <c r="N17" s="26"/>
      <c r="P17" s="26"/>
    </row>
    <row r="18" spans="2:16" ht="12.75">
      <c r="B18" s="8"/>
      <c r="C18" s="51">
        <v>5</v>
      </c>
      <c r="D18" s="24" t="s">
        <v>145</v>
      </c>
      <c r="E18" s="24" t="s">
        <v>146</v>
      </c>
      <c r="F18" s="71">
        <v>141451.99</v>
      </c>
      <c r="G18" s="77">
        <v>2579878.291</v>
      </c>
      <c r="H18" s="28">
        <v>4.693033598614827</v>
      </c>
      <c r="I18" s="27">
        <v>95.30696640138517</v>
      </c>
      <c r="J18" s="28">
        <v>72.21039223047596</v>
      </c>
      <c r="K18" s="28">
        <v>13.50052660294276</v>
      </c>
      <c r="L18" s="28">
        <v>1.5968257744450316</v>
      </c>
      <c r="M18" s="27">
        <v>11.095429617691215</v>
      </c>
      <c r="N18" s="26"/>
      <c r="P18" s="26"/>
    </row>
    <row r="19" spans="2:16" ht="12.75">
      <c r="B19" s="8"/>
      <c r="C19" s="51">
        <v>6</v>
      </c>
      <c r="D19" s="24" t="s">
        <v>147</v>
      </c>
      <c r="E19" s="24" t="s">
        <v>140</v>
      </c>
      <c r="F19" s="71">
        <v>86079</v>
      </c>
      <c r="G19" s="77">
        <v>703302</v>
      </c>
      <c r="H19" s="28">
        <v>9.732234516608797</v>
      </c>
      <c r="I19" s="27">
        <v>90.2677654833912</v>
      </c>
      <c r="J19" s="28">
        <v>87.36133268496322</v>
      </c>
      <c r="K19" s="28">
        <v>12.11058691714228</v>
      </c>
      <c r="L19" s="28">
        <v>0.14382157309377763</v>
      </c>
      <c r="M19" s="27">
        <v>0.24043725170694807</v>
      </c>
      <c r="N19" s="26"/>
      <c r="P19" s="26"/>
    </row>
    <row r="20" spans="2:16" ht="12.75">
      <c r="B20" s="8"/>
      <c r="C20" s="51">
        <v>7</v>
      </c>
      <c r="D20" s="24" t="s">
        <v>148</v>
      </c>
      <c r="E20" s="24" t="s">
        <v>149</v>
      </c>
      <c r="F20" s="71">
        <v>364120</v>
      </c>
      <c r="G20" s="77">
        <v>687029</v>
      </c>
      <c r="H20" s="28">
        <v>27.372352549892362</v>
      </c>
      <c r="I20" s="27">
        <v>72.62764745010763</v>
      </c>
      <c r="J20" s="28">
        <v>92.06525488734827</v>
      </c>
      <c r="K20" s="28">
        <v>3.7558822116679207</v>
      </c>
      <c r="L20" s="28">
        <v>1.8539974295117092</v>
      </c>
      <c r="M20" s="27">
        <v>0.47086804196038307</v>
      </c>
      <c r="N20" s="26"/>
      <c r="P20" s="26"/>
    </row>
    <row r="21" spans="2:16" ht="12.75">
      <c r="B21" s="8"/>
      <c r="C21" s="51">
        <v>8</v>
      </c>
      <c r="D21" s="24" t="s">
        <v>150</v>
      </c>
      <c r="E21" s="24" t="s">
        <v>151</v>
      </c>
      <c r="F21" s="71">
        <v>91915.164</v>
      </c>
      <c r="G21" s="77">
        <v>463450.17699999997</v>
      </c>
      <c r="H21" s="28">
        <v>0.16571360593093484</v>
      </c>
      <c r="I21" s="27">
        <v>99.83428639406907</v>
      </c>
      <c r="J21" s="28">
        <v>2.5750817654774574</v>
      </c>
      <c r="K21" s="28">
        <v>97.42491823452255</v>
      </c>
      <c r="L21" s="28">
        <v>0</v>
      </c>
      <c r="M21" s="27">
        <v>0</v>
      </c>
      <c r="N21" s="26"/>
      <c r="P21" s="26"/>
    </row>
    <row r="22" spans="2:16" ht="12.75">
      <c r="B22" s="8"/>
      <c r="C22" s="51">
        <v>9</v>
      </c>
      <c r="D22" s="24" t="s">
        <v>152</v>
      </c>
      <c r="E22" s="24" t="s">
        <v>153</v>
      </c>
      <c r="F22" s="71">
        <v>69600.658</v>
      </c>
      <c r="G22" s="77">
        <v>255221.38</v>
      </c>
      <c r="H22" s="28">
        <v>5.80836918913298</v>
      </c>
      <c r="I22" s="27">
        <v>94.19163081086703</v>
      </c>
      <c r="J22" s="28">
        <v>99.04902324405582</v>
      </c>
      <c r="K22" s="28">
        <v>0.5121302925327025</v>
      </c>
      <c r="L22" s="28">
        <v>0</v>
      </c>
      <c r="M22" s="27">
        <v>0.4388464634114901</v>
      </c>
      <c r="N22" s="26"/>
      <c r="P22" s="26"/>
    </row>
    <row r="23" spans="2:16" ht="12.75">
      <c r="B23" s="8"/>
      <c r="C23" s="51">
        <v>10</v>
      </c>
      <c r="D23" s="24" t="s">
        <v>156</v>
      </c>
      <c r="E23" s="24" t="s">
        <v>157</v>
      </c>
      <c r="F23" s="71">
        <v>82691.094</v>
      </c>
      <c r="G23" s="77">
        <v>150598.704</v>
      </c>
      <c r="H23" s="28">
        <v>32.58646435629353</v>
      </c>
      <c r="I23" s="27">
        <v>67.41353564370647</v>
      </c>
      <c r="J23" s="28">
        <v>90.48969770682754</v>
      </c>
      <c r="K23" s="28">
        <v>6.308879656759862</v>
      </c>
      <c r="L23" s="28">
        <v>1.1149418656351784</v>
      </c>
      <c r="M23" s="27">
        <v>0.9715389051422382</v>
      </c>
      <c r="N23" s="26"/>
      <c r="P23" s="26"/>
    </row>
    <row r="24" spans="2:16" ht="12.75">
      <c r="B24" s="8"/>
      <c r="C24" s="51">
        <v>11</v>
      </c>
      <c r="D24" s="24" t="s">
        <v>154</v>
      </c>
      <c r="E24" s="24" t="s">
        <v>155</v>
      </c>
      <c r="F24" s="71">
        <v>28502.373</v>
      </c>
      <c r="G24" s="77">
        <v>125411.197</v>
      </c>
      <c r="H24" s="28">
        <v>3.203860656875797</v>
      </c>
      <c r="I24" s="27">
        <v>96.7961393431242</v>
      </c>
      <c r="J24" s="28">
        <v>100</v>
      </c>
      <c r="K24" s="28">
        <v>0</v>
      </c>
      <c r="L24" s="28">
        <v>0</v>
      </c>
      <c r="M24" s="27">
        <v>0</v>
      </c>
      <c r="N24" s="26"/>
      <c r="P24" s="26"/>
    </row>
    <row r="25" spans="2:16" ht="12.75">
      <c r="B25" s="8"/>
      <c r="C25" s="51">
        <v>12</v>
      </c>
      <c r="D25" s="24" t="s">
        <v>158</v>
      </c>
      <c r="E25" s="24" t="s">
        <v>157</v>
      </c>
      <c r="F25" s="71">
        <v>25088.193</v>
      </c>
      <c r="G25" s="77">
        <v>107807.628</v>
      </c>
      <c r="H25" s="28">
        <v>5.454716061464594</v>
      </c>
      <c r="I25" s="27">
        <v>94.5452839385354</v>
      </c>
      <c r="J25" s="28">
        <v>27.44504869358595</v>
      </c>
      <c r="K25" s="28">
        <v>70.66830465836796</v>
      </c>
      <c r="L25" s="28">
        <v>0.6172077174353563</v>
      </c>
      <c r="M25" s="27">
        <v>0.6522312131753794</v>
      </c>
      <c r="N25" s="26"/>
      <c r="P25" s="26"/>
    </row>
    <row r="26" spans="2:16" ht="12.75">
      <c r="B26" s="8"/>
      <c r="C26" s="51">
        <v>13</v>
      </c>
      <c r="D26" s="24" t="s">
        <v>159</v>
      </c>
      <c r="E26" s="24" t="s">
        <v>160</v>
      </c>
      <c r="F26" s="71">
        <v>167395.304</v>
      </c>
      <c r="G26" s="77">
        <v>102732.497</v>
      </c>
      <c r="H26" s="28">
        <v>4.905540259573366</v>
      </c>
      <c r="I26" s="27">
        <v>95.09445974042663</v>
      </c>
      <c r="J26" s="28">
        <v>85.23437135962926</v>
      </c>
      <c r="K26" s="28">
        <v>4.656582035575364</v>
      </c>
      <c r="L26" s="28">
        <v>4.234432265381421</v>
      </c>
      <c r="M26" s="27">
        <v>1.6401820740325235</v>
      </c>
      <c r="N26" s="26"/>
      <c r="P26" s="26"/>
    </row>
    <row r="27" spans="2:16" ht="12.75">
      <c r="B27" s="8"/>
      <c r="C27" s="51">
        <v>14</v>
      </c>
      <c r="D27" s="24" t="s">
        <v>161</v>
      </c>
      <c r="E27" s="24" t="s">
        <v>153</v>
      </c>
      <c r="F27" s="71">
        <v>86504.869</v>
      </c>
      <c r="G27" s="77">
        <v>93267.79699999999</v>
      </c>
      <c r="H27" s="28">
        <v>10.945806943419068</v>
      </c>
      <c r="I27" s="27">
        <v>89.05419305658094</v>
      </c>
      <c r="J27" s="28">
        <v>81.04473294249676</v>
      </c>
      <c r="K27" s="28">
        <v>12.174684473355793</v>
      </c>
      <c r="L27" s="28">
        <v>0.08582812350547961</v>
      </c>
      <c r="M27" s="27">
        <v>6.608926337136494</v>
      </c>
      <c r="N27" s="26"/>
      <c r="P27" s="26"/>
    </row>
    <row r="28" spans="2:16" ht="12.75">
      <c r="B28" s="8"/>
      <c r="C28" s="51">
        <v>15</v>
      </c>
      <c r="D28" s="24" t="s">
        <v>163</v>
      </c>
      <c r="E28" s="24" t="s">
        <v>164</v>
      </c>
      <c r="F28" s="71">
        <v>69751.492</v>
      </c>
      <c r="G28" s="77">
        <v>70881.075</v>
      </c>
      <c r="H28" s="28">
        <v>0.8916949975716367</v>
      </c>
      <c r="I28" s="27">
        <v>99.10830500242838</v>
      </c>
      <c r="J28" s="28">
        <v>99.51086238463512</v>
      </c>
      <c r="K28" s="28">
        <v>0.007025852810499842</v>
      </c>
      <c r="L28" s="28">
        <v>0.24105588127719565</v>
      </c>
      <c r="M28" s="27">
        <v>0</v>
      </c>
      <c r="N28" s="26"/>
      <c r="P28" s="26"/>
    </row>
    <row r="29" spans="2:16" ht="12.75">
      <c r="B29" s="8"/>
      <c r="C29" s="51">
        <v>16</v>
      </c>
      <c r="D29" s="24" t="s">
        <v>162</v>
      </c>
      <c r="E29" s="24" t="s">
        <v>153</v>
      </c>
      <c r="F29" s="71">
        <v>203477.573</v>
      </c>
      <c r="G29" s="77">
        <v>62524.567</v>
      </c>
      <c r="H29" s="28">
        <v>0</v>
      </c>
      <c r="I29" s="27">
        <v>100</v>
      </c>
      <c r="J29" s="28">
        <v>92.12170313790418</v>
      </c>
      <c r="K29" s="28">
        <v>7.334121962012147</v>
      </c>
      <c r="L29" s="28">
        <v>0.030661547804081552</v>
      </c>
      <c r="M29" s="27">
        <v>0.4828518044755111</v>
      </c>
      <c r="N29" s="26"/>
      <c r="P29" s="26"/>
    </row>
    <row r="30" spans="2:16" ht="12.75">
      <c r="B30" s="8"/>
      <c r="C30" s="51">
        <v>17</v>
      </c>
      <c r="D30" s="24" t="s">
        <v>165</v>
      </c>
      <c r="E30" s="24" t="s">
        <v>166</v>
      </c>
      <c r="F30" s="71">
        <v>39198.743</v>
      </c>
      <c r="G30" s="77">
        <v>61070.477</v>
      </c>
      <c r="H30" s="28">
        <v>8.187262071000363</v>
      </c>
      <c r="I30" s="27">
        <v>91.81273792899964</v>
      </c>
      <c r="J30" s="28">
        <v>99.69314960484098</v>
      </c>
      <c r="K30" s="28">
        <v>0</v>
      </c>
      <c r="L30" s="28">
        <v>0.1534251975795113</v>
      </c>
      <c r="M30" s="27">
        <v>0</v>
      </c>
      <c r="N30" s="26"/>
      <c r="P30" s="26"/>
    </row>
    <row r="31" spans="2:16" ht="12.75">
      <c r="B31" s="8"/>
      <c r="C31" s="51">
        <v>18</v>
      </c>
      <c r="D31" s="24" t="s">
        <v>168</v>
      </c>
      <c r="E31" s="24" t="s">
        <v>164</v>
      </c>
      <c r="F31" s="71">
        <v>37880.802</v>
      </c>
      <c r="G31" s="77">
        <v>60918.35</v>
      </c>
      <c r="H31" s="28">
        <v>0</v>
      </c>
      <c r="I31" s="27">
        <v>100</v>
      </c>
      <c r="J31" s="28">
        <v>2.0871527216347787</v>
      </c>
      <c r="K31" s="28">
        <v>97.69123917505974</v>
      </c>
      <c r="L31" s="28">
        <v>0</v>
      </c>
      <c r="M31" s="27">
        <v>0.22160810330549005</v>
      </c>
      <c r="N31" s="26"/>
      <c r="P31" s="26"/>
    </row>
    <row r="32" spans="2:16" ht="12.75">
      <c r="B32" s="8"/>
      <c r="C32" s="51">
        <v>19</v>
      </c>
      <c r="D32" s="24" t="s">
        <v>169</v>
      </c>
      <c r="E32" s="24" t="s">
        <v>170</v>
      </c>
      <c r="F32" s="71">
        <v>36892.37</v>
      </c>
      <c r="G32" s="77">
        <v>40939.656</v>
      </c>
      <c r="H32" s="28">
        <v>33.009559240067865</v>
      </c>
      <c r="I32" s="27">
        <v>66.99044075993213</v>
      </c>
      <c r="J32" s="28">
        <v>99.9979311013263</v>
      </c>
      <c r="K32" s="28">
        <v>0.002068898673696721</v>
      </c>
      <c r="L32" s="28">
        <v>0</v>
      </c>
      <c r="M32" s="27">
        <v>0</v>
      </c>
      <c r="N32" s="26"/>
      <c r="P32" s="26"/>
    </row>
    <row r="33" spans="2:16" ht="12.75">
      <c r="B33" s="8"/>
      <c r="C33" s="51">
        <v>20</v>
      </c>
      <c r="D33" s="24" t="s">
        <v>167</v>
      </c>
      <c r="E33" s="24" t="s">
        <v>140</v>
      </c>
      <c r="F33" s="71">
        <v>33459</v>
      </c>
      <c r="G33" s="77">
        <v>35645</v>
      </c>
      <c r="H33" s="28">
        <v>0</v>
      </c>
      <c r="I33" s="27">
        <v>100</v>
      </c>
      <c r="J33" s="28">
        <v>26.155140973488567</v>
      </c>
      <c r="K33" s="28">
        <v>25.330340861270866</v>
      </c>
      <c r="L33" s="28">
        <v>20.816383784542012</v>
      </c>
      <c r="M33" s="27">
        <v>6.881750596156544</v>
      </c>
      <c r="N33" s="26"/>
      <c r="P33" s="26"/>
    </row>
    <row r="34" spans="2:16" ht="12.75">
      <c r="B34" s="8"/>
      <c r="C34" s="51">
        <v>21</v>
      </c>
      <c r="D34" s="24" t="s">
        <v>173</v>
      </c>
      <c r="E34" s="24" t="s">
        <v>142</v>
      </c>
      <c r="F34" s="71">
        <v>76719.103</v>
      </c>
      <c r="G34" s="77">
        <v>29072.425</v>
      </c>
      <c r="H34" s="28">
        <v>0</v>
      </c>
      <c r="I34" s="27">
        <v>100</v>
      </c>
      <c r="J34" s="28">
        <v>98.98717083284247</v>
      </c>
      <c r="K34" s="28">
        <v>1.0128291671575385</v>
      </c>
      <c r="L34" s="28">
        <v>0</v>
      </c>
      <c r="M34" s="27">
        <v>0</v>
      </c>
      <c r="N34" s="26"/>
      <c r="P34" s="26"/>
    </row>
    <row r="35" spans="2:16" ht="12.75">
      <c r="B35" s="8"/>
      <c r="C35" s="51">
        <v>22</v>
      </c>
      <c r="D35" s="24" t="s">
        <v>174</v>
      </c>
      <c r="E35" s="24" t="s">
        <v>153</v>
      </c>
      <c r="F35" s="71">
        <v>56879.658</v>
      </c>
      <c r="G35" s="77">
        <v>28950.826</v>
      </c>
      <c r="H35" s="28">
        <v>0</v>
      </c>
      <c r="I35" s="27">
        <v>100</v>
      </c>
      <c r="J35" s="28">
        <v>72.60664341666798</v>
      </c>
      <c r="K35" s="28">
        <v>27.166257708847407</v>
      </c>
      <c r="L35" s="28">
        <v>0</v>
      </c>
      <c r="M35" s="27">
        <v>0.22709887448461746</v>
      </c>
      <c r="N35" s="26"/>
      <c r="P35" s="26"/>
    </row>
    <row r="36" spans="2:16" ht="12.75">
      <c r="B36" s="8"/>
      <c r="C36" s="51">
        <v>23</v>
      </c>
      <c r="D36" s="24" t="s">
        <v>171</v>
      </c>
      <c r="E36" s="24" t="s">
        <v>172</v>
      </c>
      <c r="F36" s="71">
        <v>28117.21</v>
      </c>
      <c r="G36" s="77">
        <v>26909.341</v>
      </c>
      <c r="H36" s="28">
        <v>0</v>
      </c>
      <c r="I36" s="27">
        <v>100</v>
      </c>
      <c r="J36" s="28">
        <v>94.82759908538823</v>
      </c>
      <c r="K36" s="28">
        <v>5.17240091461177</v>
      </c>
      <c r="L36" s="28">
        <v>0</v>
      </c>
      <c r="M36" s="27">
        <v>0</v>
      </c>
      <c r="N36" s="26"/>
      <c r="P36" s="26"/>
    </row>
    <row r="37" spans="2:16" ht="12.75">
      <c r="B37" s="8"/>
      <c r="C37" s="51">
        <v>24</v>
      </c>
      <c r="D37" s="24" t="s">
        <v>177</v>
      </c>
      <c r="E37" s="24" t="s">
        <v>175</v>
      </c>
      <c r="F37" s="71">
        <v>81820.601</v>
      </c>
      <c r="G37" s="77">
        <v>25773.198</v>
      </c>
      <c r="H37" s="28">
        <v>29.080597603758758</v>
      </c>
      <c r="I37" s="27">
        <v>70.91940239624124</v>
      </c>
      <c r="J37" s="28">
        <v>99.64636906913918</v>
      </c>
      <c r="K37" s="28">
        <v>0.06263095483920932</v>
      </c>
      <c r="L37" s="28">
        <v>0</v>
      </c>
      <c r="M37" s="27">
        <v>0.290999976021602</v>
      </c>
      <c r="N37" s="26"/>
      <c r="P37" s="26"/>
    </row>
    <row r="38" spans="2:16" ht="13.5" thickBot="1">
      <c r="B38" s="19"/>
      <c r="C38" s="20">
        <v>25</v>
      </c>
      <c r="D38" s="70" t="s">
        <v>178</v>
      </c>
      <c r="E38" s="70" t="s">
        <v>179</v>
      </c>
      <c r="F38" s="73">
        <v>63295.272</v>
      </c>
      <c r="G38" s="78">
        <v>25617.821999999996</v>
      </c>
      <c r="H38" s="69">
        <v>1.405271689373125</v>
      </c>
      <c r="I38" s="79">
        <v>98.59472831062689</v>
      </c>
      <c r="J38" s="69">
        <v>70.53365036262647</v>
      </c>
      <c r="K38" s="69">
        <v>8.573219066008033</v>
      </c>
      <c r="L38" s="69">
        <v>1.8806555842257007</v>
      </c>
      <c r="M38" s="79">
        <v>17.131819402914115</v>
      </c>
      <c r="N38" s="26"/>
      <c r="P38" s="26"/>
    </row>
    <row r="39" spans="2:15" ht="13.5" thickTop="1">
      <c r="B39" s="8"/>
      <c r="C39" s="24"/>
      <c r="D39" s="24"/>
      <c r="E39" s="24"/>
      <c r="F39" s="52"/>
      <c r="G39" s="18"/>
      <c r="H39" s="28"/>
      <c r="I39" s="27"/>
      <c r="J39" s="28"/>
      <c r="K39" s="28"/>
      <c r="L39" s="60"/>
      <c r="M39" s="27"/>
      <c r="N39" s="26"/>
      <c r="O39" s="26"/>
    </row>
    <row r="40" spans="2:13" ht="12.75">
      <c r="B40" s="8"/>
      <c r="C40" s="24"/>
      <c r="D40" s="24"/>
      <c r="E40" s="24"/>
      <c r="F40" s="52"/>
      <c r="G40" s="18"/>
      <c r="H40" s="24"/>
      <c r="I40" s="15"/>
      <c r="J40" s="24"/>
      <c r="K40" s="24"/>
      <c r="L40" s="61"/>
      <c r="M40" s="15"/>
    </row>
    <row r="41" spans="2:14" s="85" customFormat="1" ht="12.75">
      <c r="B41" s="86" t="s">
        <v>16</v>
      </c>
      <c r="C41" s="61"/>
      <c r="D41" s="61"/>
      <c r="E41" s="61"/>
      <c r="F41" s="87">
        <f>SUM(F14:F38)</f>
        <v>5055874.495999998</v>
      </c>
      <c r="G41" s="66">
        <f>SUM(G14:G38)</f>
        <v>95810044.07699999</v>
      </c>
      <c r="H41" s="88">
        <v>8022838.86</v>
      </c>
      <c r="I41" s="66">
        <v>82699139.67</v>
      </c>
      <c r="J41" s="88">
        <v>77643574.6</v>
      </c>
      <c r="K41" s="87">
        <v>8473151.59</v>
      </c>
      <c r="L41" s="87">
        <f>1171040.45+316696.55</f>
        <v>1487737</v>
      </c>
      <c r="M41" s="66">
        <v>3117515.35</v>
      </c>
      <c r="N41" s="65"/>
    </row>
    <row r="42" spans="2:13" s="85" customFormat="1" ht="12.75">
      <c r="B42" s="86" t="s">
        <v>181</v>
      </c>
      <c r="C42" s="61"/>
      <c r="D42" s="61"/>
      <c r="E42" s="61"/>
      <c r="F42" s="87">
        <f>+F43-F41</f>
        <v>2207820.7140000015</v>
      </c>
      <c r="G42" s="87">
        <f>+G43-G41</f>
        <v>389868.34300000966</v>
      </c>
      <c r="H42" s="88">
        <f aca="true" t="shared" si="0" ref="H42:M42">+H43-H41</f>
        <v>1137073.3600000003</v>
      </c>
      <c r="I42" s="66">
        <f t="shared" si="0"/>
        <v>4340860.530000001</v>
      </c>
      <c r="J42" s="88">
        <f t="shared" si="0"/>
        <v>4205657.450000003</v>
      </c>
      <c r="K42" s="87">
        <f t="shared" si="0"/>
        <v>179056.19999999925</v>
      </c>
      <c r="L42" s="87">
        <f>+L43-L41</f>
        <v>105621.8999999999</v>
      </c>
      <c r="M42" s="66">
        <f t="shared" si="0"/>
        <v>987598.3399999999</v>
      </c>
    </row>
    <row r="43" spans="2:14" s="85" customFormat="1" ht="12.75">
      <c r="B43" s="81" t="s">
        <v>180</v>
      </c>
      <c r="C43" s="82"/>
      <c r="D43" s="82"/>
      <c r="E43" s="82"/>
      <c r="F43" s="83">
        <f>'Table 1'!F45</f>
        <v>7263695.21</v>
      </c>
      <c r="G43" s="83">
        <f>'Table 1'!G45</f>
        <v>96199912.42</v>
      </c>
      <c r="H43" s="119">
        <v>9159912.22</v>
      </c>
      <c r="I43" s="84">
        <v>87040000.2</v>
      </c>
      <c r="J43" s="83">
        <v>81849232.05</v>
      </c>
      <c r="K43" s="83">
        <v>8652207.79</v>
      </c>
      <c r="L43" s="83">
        <f>1194770.04+398588.86</f>
        <v>1593358.9</v>
      </c>
      <c r="M43" s="84">
        <v>4105113.69</v>
      </c>
      <c r="N43" s="65"/>
    </row>
    <row r="44" spans="2:13" ht="12.75">
      <c r="B44" s="8"/>
      <c r="C44" s="24"/>
      <c r="D44" s="24"/>
      <c r="E44" s="24"/>
      <c r="F44" s="24"/>
      <c r="G44" s="15"/>
      <c r="H44" s="52"/>
      <c r="I44" s="15"/>
      <c r="J44" s="24"/>
      <c r="K44" s="24"/>
      <c r="L44" s="24"/>
      <c r="M44" s="15"/>
    </row>
    <row r="45" spans="2:13" ht="12.75">
      <c r="B45" s="8"/>
      <c r="C45" s="24"/>
      <c r="D45" s="24"/>
      <c r="E45" s="24"/>
      <c r="F45" s="24"/>
      <c r="G45" s="15"/>
      <c r="H45" s="24"/>
      <c r="I45" s="15"/>
      <c r="J45" s="24"/>
      <c r="K45" s="24"/>
      <c r="L45" s="24"/>
      <c r="M45" s="15"/>
    </row>
    <row r="46" spans="2:13" ht="12.75">
      <c r="B46" s="8" t="s">
        <v>188</v>
      </c>
      <c r="C46" s="24"/>
      <c r="D46" s="24"/>
      <c r="E46" s="24"/>
      <c r="F46" s="24"/>
      <c r="G46" s="27">
        <f>G41/G43*100</f>
        <v>99.59473108322814</v>
      </c>
      <c r="H46" s="28">
        <f>+H41/G43*100</f>
        <v>8.339756927192429</v>
      </c>
      <c r="I46" s="27">
        <f>+I41/G43*100</f>
        <v>85.96591991575121</v>
      </c>
      <c r="J46" s="28">
        <f>+J41/G43*100</f>
        <v>80.71064998584954</v>
      </c>
      <c r="K46" s="28">
        <f>+K41/G43*100</f>
        <v>8.807857904284774</v>
      </c>
      <c r="L46" s="28">
        <f>+L41/G43*100</f>
        <v>1.5465055659351088</v>
      </c>
      <c r="M46" s="27">
        <f>+M41/G43*100</f>
        <v>3.240663397269234</v>
      </c>
    </row>
    <row r="47" spans="2:13" ht="12.75">
      <c r="B47" s="8" t="s">
        <v>187</v>
      </c>
      <c r="C47" s="24"/>
      <c r="D47" s="24"/>
      <c r="E47" s="24"/>
      <c r="F47" s="24"/>
      <c r="G47" s="27">
        <f>+G42/G43*100</f>
        <v>0.4052689167718575</v>
      </c>
      <c r="H47" s="29">
        <f>+H42/G43*100</f>
        <v>1.1819900157867527</v>
      </c>
      <c r="I47" s="27">
        <f>+I42/G43*100</f>
        <v>4.512333141269612</v>
      </c>
      <c r="J47" s="28">
        <f>+J42/G43*100</f>
        <v>4.371789271115433</v>
      </c>
      <c r="K47" s="28">
        <f>+K42/G43*100</f>
        <v>0.18612927548026895</v>
      </c>
      <c r="L47" s="28">
        <f>+L42/G43*100</f>
        <v>0.10979417480014364</v>
      </c>
      <c r="M47" s="27">
        <f>+M42/G43*100</f>
        <v>1.0266104356605192</v>
      </c>
    </row>
    <row r="48" spans="2:13" ht="12.75">
      <c r="B48" s="11" t="s">
        <v>186</v>
      </c>
      <c r="C48" s="21"/>
      <c r="D48" s="21"/>
      <c r="E48" s="21"/>
      <c r="F48" s="21"/>
      <c r="G48" s="30">
        <f>G43/G43*100</f>
        <v>100</v>
      </c>
      <c r="H48" s="31">
        <f>H43/G43*100</f>
        <v>9.521746942979183</v>
      </c>
      <c r="I48" s="30">
        <f>I43/G43*100</f>
        <v>90.47825305702082</v>
      </c>
      <c r="J48" s="32">
        <f>J43/G43*100</f>
        <v>85.08243925696497</v>
      </c>
      <c r="K48" s="32">
        <f>K43/G43*100</f>
        <v>8.993987179765043</v>
      </c>
      <c r="L48" s="32">
        <f>L43/G43*100</f>
        <v>1.6562997407352522</v>
      </c>
      <c r="M48" s="30">
        <f>M43/G43*100</f>
        <v>4.267273832929754</v>
      </c>
    </row>
    <row r="49" spans="2:13" ht="12.75">
      <c r="B49" s="8"/>
      <c r="C49" s="24"/>
      <c r="D49" s="24"/>
      <c r="E49" s="24"/>
      <c r="F49" s="24"/>
      <c r="G49" s="24"/>
      <c r="H49" s="24"/>
      <c r="I49" s="24"/>
      <c r="J49" s="28"/>
      <c r="K49" s="24"/>
      <c r="L49" s="24"/>
      <c r="M49" s="15"/>
    </row>
    <row r="50" spans="2:13" ht="12.75">
      <c r="B50" s="8"/>
      <c r="C50" s="24"/>
      <c r="D50" s="24"/>
      <c r="E50" s="24"/>
      <c r="F50" s="24"/>
      <c r="G50" s="24"/>
      <c r="H50" s="24"/>
      <c r="I50" s="24"/>
      <c r="J50" s="24"/>
      <c r="K50" s="24"/>
      <c r="L50" s="24"/>
      <c r="M50" s="15"/>
    </row>
    <row r="51" spans="2:13" ht="12.75">
      <c r="B51" s="8" t="s">
        <v>30</v>
      </c>
      <c r="C51" s="24"/>
      <c r="D51" s="24"/>
      <c r="E51" s="24"/>
      <c r="F51" s="24"/>
      <c r="G51" s="24"/>
      <c r="H51" s="24"/>
      <c r="I51" s="24"/>
      <c r="J51" s="24"/>
      <c r="K51" s="24"/>
      <c r="L51" s="24"/>
      <c r="M51" s="15"/>
    </row>
    <row r="52" spans="2:13" ht="12.75">
      <c r="B52" s="8" t="s">
        <v>117</v>
      </c>
      <c r="C52" s="24"/>
      <c r="D52" s="24"/>
      <c r="E52" s="24"/>
      <c r="F52" s="24"/>
      <c r="G52" s="24"/>
      <c r="H52" s="24"/>
      <c r="I52" s="24"/>
      <c r="J52" s="24"/>
      <c r="K52" s="24"/>
      <c r="L52" s="24"/>
      <c r="M52" s="15"/>
    </row>
    <row r="53" spans="2:13" ht="12.75">
      <c r="B53" s="8" t="s">
        <v>118</v>
      </c>
      <c r="C53" s="24"/>
      <c r="D53" s="24"/>
      <c r="E53" s="24"/>
      <c r="F53" s="24"/>
      <c r="G53" s="24"/>
      <c r="H53" s="24"/>
      <c r="I53" s="24"/>
      <c r="J53" s="24"/>
      <c r="K53" s="24"/>
      <c r="L53" s="24"/>
      <c r="M53" s="15"/>
    </row>
    <row r="54" spans="2:13" ht="12.75">
      <c r="B54" s="8" t="s">
        <v>111</v>
      </c>
      <c r="C54" s="24"/>
      <c r="D54" s="24"/>
      <c r="E54" s="24"/>
      <c r="F54" s="24"/>
      <c r="G54" s="24"/>
      <c r="H54" s="24"/>
      <c r="I54" s="24"/>
      <c r="J54" s="24"/>
      <c r="K54" s="24"/>
      <c r="L54" s="24"/>
      <c r="M54" s="15"/>
    </row>
    <row r="55" spans="2:13" ht="12.75">
      <c r="B55" s="8" t="s">
        <v>119</v>
      </c>
      <c r="C55" s="24"/>
      <c r="D55" s="24"/>
      <c r="E55" s="24"/>
      <c r="F55" s="24"/>
      <c r="G55" s="24"/>
      <c r="H55" s="24"/>
      <c r="I55" s="24"/>
      <c r="J55" s="24"/>
      <c r="K55" s="24"/>
      <c r="L55" s="24"/>
      <c r="M55" s="15"/>
    </row>
    <row r="56" spans="2:13" ht="12.75">
      <c r="B56" s="11" t="s">
        <v>31</v>
      </c>
      <c r="C56" s="21"/>
      <c r="D56" s="21"/>
      <c r="E56" s="21"/>
      <c r="F56" s="21"/>
      <c r="G56" s="21"/>
      <c r="H56" s="21"/>
      <c r="I56" s="21"/>
      <c r="J56" s="21"/>
      <c r="K56" s="21"/>
      <c r="L56" s="21"/>
      <c r="M56" s="22"/>
    </row>
  </sheetData>
  <sheetProtection password="CAD1" sheet="1" objects="1" scenarios="1"/>
  <mergeCells count="4">
    <mergeCell ref="B3:M3"/>
    <mergeCell ref="B4:M4"/>
    <mergeCell ref="B5:M5"/>
    <mergeCell ref="B6:M6"/>
  </mergeCells>
  <printOptions horizontalCentered="1"/>
  <pageMargins left="0.5" right="0.5" top="0.5" bottom="1" header="0.5" footer="0.5"/>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pageSetUpPr fitToPage="1"/>
  </sheetPr>
  <dimension ref="B1:J63"/>
  <sheetViews>
    <sheetView zoomScale="75" zoomScaleNormal="75" zoomScalePageLayoutView="0" workbookViewId="0" topLeftCell="A21">
      <selection activeCell="C41" sqref="C41"/>
    </sheetView>
  </sheetViews>
  <sheetFormatPr defaultColWidth="9.140625" defaultRowHeight="12.75"/>
  <cols>
    <col min="1" max="2" width="9.140625" style="2" customWidth="1"/>
    <col min="3" max="3" width="41.140625" style="2" customWidth="1"/>
    <col min="4" max="4" width="18.28125" style="2" bestFit="1" customWidth="1"/>
    <col min="5" max="5" width="17.28125" style="2" customWidth="1"/>
    <col min="6" max="6" width="14.7109375" style="2" customWidth="1"/>
    <col min="7" max="7" width="20.8515625" style="2" customWidth="1"/>
    <col min="8" max="8" width="19.28125" style="2" customWidth="1"/>
    <col min="9" max="9" width="18.8515625" style="2" customWidth="1"/>
    <col min="10" max="10" width="21.140625" style="2" customWidth="1"/>
    <col min="11" max="16384" width="9.140625" style="2" customWidth="1"/>
  </cols>
  <sheetData>
    <row r="1" ht="12.75">
      <c r="B1" s="1" t="s">
        <v>32</v>
      </c>
    </row>
    <row r="2" ht="12.75">
      <c r="B2" s="1"/>
    </row>
    <row r="3" spans="2:10" ht="12.75">
      <c r="B3" s="120" t="s">
        <v>33</v>
      </c>
      <c r="C3" s="120"/>
      <c r="D3" s="120"/>
      <c r="E3" s="120"/>
      <c r="F3" s="120"/>
      <c r="G3" s="120"/>
      <c r="H3" s="120"/>
      <c r="I3" s="120"/>
      <c r="J3" s="120"/>
    </row>
    <row r="4" spans="2:10" ht="12.75">
      <c r="B4" s="120" t="s">
        <v>131</v>
      </c>
      <c r="C4" s="120"/>
      <c r="D4" s="120"/>
      <c r="E4" s="120"/>
      <c r="F4" s="120"/>
      <c r="G4" s="120"/>
      <c r="H4" s="120"/>
      <c r="I4" s="120"/>
      <c r="J4" s="120"/>
    </row>
    <row r="5" spans="2:10" ht="12.75">
      <c r="B5" s="120" t="str">
        <f>'Table 1'!B7:N7</f>
        <v>JUNE 30, 2005,  $ MILLIONS</v>
      </c>
      <c r="C5" s="120"/>
      <c r="D5" s="120"/>
      <c r="E5" s="120"/>
      <c r="F5" s="120"/>
      <c r="G5" s="120"/>
      <c r="H5" s="120"/>
      <c r="I5" s="120"/>
      <c r="J5" s="120"/>
    </row>
    <row r="6" spans="2:10" ht="12.75">
      <c r="B6" s="120" t="s">
        <v>109</v>
      </c>
      <c r="C6" s="120"/>
      <c r="D6" s="120"/>
      <c r="E6" s="120"/>
      <c r="F6" s="120"/>
      <c r="G6" s="120"/>
      <c r="H6" s="120"/>
      <c r="I6" s="120"/>
      <c r="J6" s="120"/>
    </row>
    <row r="11" spans="2:10" ht="12.75">
      <c r="B11" s="33"/>
      <c r="C11" s="4"/>
      <c r="D11" s="4"/>
      <c r="E11" s="5"/>
      <c r="F11" s="6"/>
      <c r="G11" s="5" t="s">
        <v>34</v>
      </c>
      <c r="H11" s="5" t="s">
        <v>35</v>
      </c>
      <c r="I11" s="5" t="s">
        <v>36</v>
      </c>
      <c r="J11" s="6" t="s">
        <v>36</v>
      </c>
    </row>
    <row r="12" spans="2:10" ht="12.75">
      <c r="B12" s="34"/>
      <c r="C12" s="1"/>
      <c r="D12" s="1"/>
      <c r="E12" s="9"/>
      <c r="F12" s="10"/>
      <c r="G12" s="9" t="s">
        <v>37</v>
      </c>
      <c r="H12" s="9" t="s">
        <v>38</v>
      </c>
      <c r="I12" s="9" t="s">
        <v>38</v>
      </c>
      <c r="J12" s="10" t="s">
        <v>38</v>
      </c>
    </row>
    <row r="13" spans="2:10" ht="12.75">
      <c r="B13" s="34"/>
      <c r="C13" s="1"/>
      <c r="D13" s="1"/>
      <c r="E13" s="9" t="s">
        <v>1</v>
      </c>
      <c r="F13" s="10" t="s">
        <v>1</v>
      </c>
      <c r="G13" s="9" t="s">
        <v>39</v>
      </c>
      <c r="H13" s="9" t="s">
        <v>40</v>
      </c>
      <c r="I13" s="9" t="s">
        <v>41</v>
      </c>
      <c r="J13" s="10" t="s">
        <v>42</v>
      </c>
    </row>
    <row r="14" spans="2:10" ht="12.75">
      <c r="B14" s="35" t="s">
        <v>9</v>
      </c>
      <c r="C14" s="12" t="s">
        <v>10</v>
      </c>
      <c r="D14" s="12" t="s">
        <v>11</v>
      </c>
      <c r="E14" s="13" t="s">
        <v>12</v>
      </c>
      <c r="F14" s="14" t="s">
        <v>7</v>
      </c>
      <c r="G14" s="13" t="s">
        <v>38</v>
      </c>
      <c r="H14" s="13" t="s">
        <v>43</v>
      </c>
      <c r="I14" s="13" t="s">
        <v>28</v>
      </c>
      <c r="J14" s="14" t="s">
        <v>44</v>
      </c>
    </row>
    <row r="15" spans="2:10" ht="12.75">
      <c r="B15" s="8"/>
      <c r="F15" s="15"/>
      <c r="J15" s="25"/>
    </row>
    <row r="16" spans="2:10" ht="12.75">
      <c r="B16" s="36">
        <v>1</v>
      </c>
      <c r="C16" s="24" t="s">
        <v>139</v>
      </c>
      <c r="D16" s="24" t="s">
        <v>153</v>
      </c>
      <c r="E16" s="71">
        <v>973113</v>
      </c>
      <c r="F16" s="77">
        <v>46611757</v>
      </c>
      <c r="G16" s="71">
        <v>79996</v>
      </c>
      <c r="H16" s="71">
        <v>419871.69</v>
      </c>
      <c r="I16" s="71">
        <v>499867.69</v>
      </c>
      <c r="J16" s="27">
        <v>625.413119635663</v>
      </c>
    </row>
    <row r="17" spans="2:10" ht="12.75">
      <c r="B17" s="36">
        <v>2</v>
      </c>
      <c r="C17" s="24" t="s">
        <v>143</v>
      </c>
      <c r="D17" s="24" t="s">
        <v>140</v>
      </c>
      <c r="E17" s="71">
        <v>704855</v>
      </c>
      <c r="F17" s="77">
        <v>19828621</v>
      </c>
      <c r="G17" s="71">
        <v>42274</v>
      </c>
      <c r="H17" s="71">
        <v>156833.735</v>
      </c>
      <c r="I17" s="71">
        <v>199107.735</v>
      </c>
      <c r="J17" s="27">
        <v>309.78923170276323</v>
      </c>
    </row>
    <row r="18" spans="2:10" ht="12.75">
      <c r="B18" s="36">
        <v>3</v>
      </c>
      <c r="C18" s="24" t="s">
        <v>141</v>
      </c>
      <c r="D18" s="24" t="s">
        <v>142</v>
      </c>
      <c r="E18" s="71">
        <v>1047537.027</v>
      </c>
      <c r="F18" s="77">
        <v>20031332.669</v>
      </c>
      <c r="G18" s="71">
        <v>32807.924</v>
      </c>
      <c r="H18" s="71">
        <v>103560.99516</v>
      </c>
      <c r="I18" s="71">
        <v>136368.91916</v>
      </c>
      <c r="J18" s="27">
        <v>168.40256858618505</v>
      </c>
    </row>
    <row r="19" spans="2:10" ht="12.75">
      <c r="B19" s="36">
        <v>4</v>
      </c>
      <c r="C19" s="24" t="s">
        <v>144</v>
      </c>
      <c r="D19" s="24" t="s">
        <v>142</v>
      </c>
      <c r="E19" s="71">
        <v>459529</v>
      </c>
      <c r="F19" s="77">
        <v>3601332</v>
      </c>
      <c r="G19" s="71">
        <v>12059</v>
      </c>
      <c r="H19" s="71">
        <v>18366.095</v>
      </c>
      <c r="I19" s="71">
        <v>30425.095</v>
      </c>
      <c r="J19" s="27">
        <v>74.4217381732792</v>
      </c>
    </row>
    <row r="20" spans="2:10" ht="12.75">
      <c r="B20" s="36">
        <v>5</v>
      </c>
      <c r="C20" s="24" t="s">
        <v>145</v>
      </c>
      <c r="D20" s="24" t="s">
        <v>146</v>
      </c>
      <c r="E20" s="71">
        <v>141451.99</v>
      </c>
      <c r="F20" s="77">
        <v>2579878.291</v>
      </c>
      <c r="G20" s="71">
        <v>9545.355</v>
      </c>
      <c r="H20" s="71">
        <v>47345.57668500001</v>
      </c>
      <c r="I20" s="71">
        <v>56890.931685</v>
      </c>
      <c r="J20" s="27">
        <v>407.3196314537249</v>
      </c>
    </row>
    <row r="21" spans="2:10" ht="12.75">
      <c r="B21" s="36">
        <v>6</v>
      </c>
      <c r="C21" s="24" t="s">
        <v>147</v>
      </c>
      <c r="D21" s="24" t="s">
        <v>140</v>
      </c>
      <c r="E21" s="71">
        <v>86079</v>
      </c>
      <c r="F21" s="77">
        <v>703302</v>
      </c>
      <c r="G21" s="71">
        <v>3018</v>
      </c>
      <c r="H21" s="71">
        <v>3382.09</v>
      </c>
      <c r="I21" s="71">
        <v>6400.09</v>
      </c>
      <c r="J21" s="27">
        <v>82.73125646328852</v>
      </c>
    </row>
    <row r="22" spans="2:10" ht="12.75">
      <c r="B22" s="36">
        <v>7</v>
      </c>
      <c r="C22" s="24" t="s">
        <v>148</v>
      </c>
      <c r="D22" s="24" t="s">
        <v>149</v>
      </c>
      <c r="E22" s="71">
        <v>364120</v>
      </c>
      <c r="F22" s="77">
        <v>687029</v>
      </c>
      <c r="G22" s="71">
        <v>4753</v>
      </c>
      <c r="H22" s="71">
        <v>3984.785</v>
      </c>
      <c r="I22" s="71">
        <v>8737.785</v>
      </c>
      <c r="J22" s="27">
        <v>26.789051721494925</v>
      </c>
    </row>
    <row r="23" spans="2:10" ht="12.75">
      <c r="B23" s="36">
        <v>8</v>
      </c>
      <c r="C23" s="24" t="s">
        <v>150</v>
      </c>
      <c r="D23" s="24" t="s">
        <v>151</v>
      </c>
      <c r="E23" s="71">
        <v>91915.164</v>
      </c>
      <c r="F23" s="77">
        <v>463450.17699999997</v>
      </c>
      <c r="G23" s="71">
        <v>2183.748</v>
      </c>
      <c r="H23" s="71">
        <v>3854.6222849999995</v>
      </c>
      <c r="I23" s="71">
        <v>6038.370284999999</v>
      </c>
      <c r="J23" s="27">
        <v>123.37115390312543</v>
      </c>
    </row>
    <row r="24" spans="2:10" ht="12.75">
      <c r="B24" s="36">
        <v>9</v>
      </c>
      <c r="C24" s="24" t="s">
        <v>152</v>
      </c>
      <c r="D24" s="24" t="s">
        <v>153</v>
      </c>
      <c r="E24" s="71">
        <v>69600.658</v>
      </c>
      <c r="F24" s="77">
        <v>255221.38</v>
      </c>
      <c r="G24" s="71">
        <v>1377.952</v>
      </c>
      <c r="H24" s="71">
        <v>840.5641850000001</v>
      </c>
      <c r="I24" s="71">
        <v>2218.516185</v>
      </c>
      <c r="J24" s="27">
        <v>32.12999664147313</v>
      </c>
    </row>
    <row r="25" spans="2:10" ht="12.75">
      <c r="B25" s="36">
        <v>10</v>
      </c>
      <c r="C25" s="24" t="s">
        <v>156</v>
      </c>
      <c r="D25" s="24" t="s">
        <v>157</v>
      </c>
      <c r="E25" s="71">
        <v>82691.094</v>
      </c>
      <c r="F25" s="77">
        <v>150598.704</v>
      </c>
      <c r="G25" s="71">
        <v>1161.968</v>
      </c>
      <c r="H25" s="71">
        <v>710.72138</v>
      </c>
      <c r="I25" s="71">
        <v>1872.68938</v>
      </c>
      <c r="J25" s="27">
        <v>25.30014802973997</v>
      </c>
    </row>
    <row r="26" spans="2:10" ht="12.75">
      <c r="B26" s="36">
        <v>11</v>
      </c>
      <c r="C26" s="24" t="s">
        <v>154</v>
      </c>
      <c r="D26" s="24" t="s">
        <v>155</v>
      </c>
      <c r="E26" s="71">
        <v>28502.373</v>
      </c>
      <c r="F26" s="77">
        <v>125411.197</v>
      </c>
      <c r="G26" s="71">
        <v>470.669</v>
      </c>
      <c r="H26" s="71">
        <v>586.1188099999999</v>
      </c>
      <c r="I26" s="71">
        <v>1056.7878099999998</v>
      </c>
      <c r="J26" s="27">
        <v>47.30071345767369</v>
      </c>
    </row>
    <row r="27" spans="2:10" ht="12.75">
      <c r="B27" s="36">
        <v>12</v>
      </c>
      <c r="C27" s="24" t="s">
        <v>158</v>
      </c>
      <c r="D27" s="24" t="s">
        <v>157</v>
      </c>
      <c r="E27" s="71">
        <v>25088.193</v>
      </c>
      <c r="F27" s="77">
        <v>107807.628</v>
      </c>
      <c r="G27" s="71">
        <v>704.708</v>
      </c>
      <c r="H27" s="71">
        <v>759.6711600000001</v>
      </c>
      <c r="I27" s="71">
        <v>1464.37916</v>
      </c>
      <c r="J27" s="27">
        <v>53.753439843303774</v>
      </c>
    </row>
    <row r="28" spans="2:10" ht="12.75">
      <c r="B28" s="36">
        <v>13</v>
      </c>
      <c r="C28" s="24" t="s">
        <v>159</v>
      </c>
      <c r="D28" s="24" t="s">
        <v>160</v>
      </c>
      <c r="E28" s="71">
        <v>167395.304</v>
      </c>
      <c r="F28" s="77">
        <v>102732.497</v>
      </c>
      <c r="G28" s="71">
        <v>1542.926</v>
      </c>
      <c r="H28" s="71">
        <v>831.0365449999999</v>
      </c>
      <c r="I28" s="71">
        <v>2373.962545</v>
      </c>
      <c r="J28" s="27">
        <v>15.524751382617326</v>
      </c>
    </row>
    <row r="29" spans="2:10" ht="12.75">
      <c r="B29" s="36">
        <v>14</v>
      </c>
      <c r="C29" s="24" t="s">
        <v>161</v>
      </c>
      <c r="D29" s="24" t="s">
        <v>153</v>
      </c>
      <c r="E29" s="71">
        <v>86504.869</v>
      </c>
      <c r="F29" s="77">
        <v>93267.79699999999</v>
      </c>
      <c r="G29" s="71">
        <v>1250.158</v>
      </c>
      <c r="H29" s="71">
        <v>484.00597</v>
      </c>
      <c r="I29" s="71">
        <v>1734.1639699999998</v>
      </c>
      <c r="J29" s="27">
        <v>16.844813710964694</v>
      </c>
    </row>
    <row r="30" spans="2:10" ht="12.75">
      <c r="B30" s="36">
        <v>15</v>
      </c>
      <c r="C30" s="24" t="s">
        <v>163</v>
      </c>
      <c r="D30" s="24" t="s">
        <v>164</v>
      </c>
      <c r="E30" s="71">
        <v>69751.492</v>
      </c>
      <c r="F30" s="77">
        <v>70881.075</v>
      </c>
      <c r="G30" s="71">
        <v>76.163</v>
      </c>
      <c r="H30" s="71">
        <v>588.06267</v>
      </c>
      <c r="I30" s="71">
        <v>664.22567</v>
      </c>
      <c r="J30" s="27">
        <v>10.504979787947418</v>
      </c>
    </row>
    <row r="31" spans="2:10" ht="12.75">
      <c r="B31" s="36">
        <v>16</v>
      </c>
      <c r="C31" s="24" t="s">
        <v>162</v>
      </c>
      <c r="D31" s="24" t="s">
        <v>153</v>
      </c>
      <c r="E31" s="71">
        <v>203477.573</v>
      </c>
      <c r="F31" s="77">
        <v>62524.567</v>
      </c>
      <c r="G31" s="71">
        <v>504.008</v>
      </c>
      <c r="H31" s="71">
        <v>344.000095</v>
      </c>
      <c r="I31" s="71">
        <v>848.0080949999999</v>
      </c>
      <c r="J31" s="27">
        <v>4.46846717652374</v>
      </c>
    </row>
    <row r="32" spans="2:10" ht="12.75">
      <c r="B32" s="36">
        <v>17</v>
      </c>
      <c r="C32" s="24" t="s">
        <v>165</v>
      </c>
      <c r="D32" s="24" t="s">
        <v>166</v>
      </c>
      <c r="E32" s="71">
        <v>39198.743</v>
      </c>
      <c r="F32" s="77">
        <v>61070.477</v>
      </c>
      <c r="G32" s="71">
        <v>370.704</v>
      </c>
      <c r="H32" s="71">
        <v>353.986425</v>
      </c>
      <c r="I32" s="71">
        <v>724.690425</v>
      </c>
      <c r="J32" s="27">
        <v>14.175250921100298</v>
      </c>
    </row>
    <row r="33" spans="2:10" ht="12.75">
      <c r="B33" s="36">
        <v>18</v>
      </c>
      <c r="C33" s="24" t="s">
        <v>168</v>
      </c>
      <c r="D33" s="24" t="s">
        <v>164</v>
      </c>
      <c r="E33" s="71">
        <v>37880.802</v>
      </c>
      <c r="F33" s="77">
        <v>60918.35</v>
      </c>
      <c r="G33" s="71">
        <v>897.95</v>
      </c>
      <c r="H33" s="71">
        <v>548.3723599999998</v>
      </c>
      <c r="I33" s="71">
        <v>1446.32236</v>
      </c>
      <c r="J33" s="27">
        <v>47.90223894710102</v>
      </c>
    </row>
    <row r="34" spans="2:10" ht="12.75">
      <c r="B34" s="36">
        <v>19</v>
      </c>
      <c r="C34" s="24" t="s">
        <v>169</v>
      </c>
      <c r="D34" s="24" t="s">
        <v>170</v>
      </c>
      <c r="E34" s="71">
        <v>36892.37</v>
      </c>
      <c r="F34" s="77">
        <v>40939.656</v>
      </c>
      <c r="G34" s="71">
        <v>192.534</v>
      </c>
      <c r="H34" s="71">
        <v>75.056525</v>
      </c>
      <c r="I34" s="71">
        <v>267.59052499999996</v>
      </c>
      <c r="J34" s="27">
        <v>8.568718044290568</v>
      </c>
    </row>
    <row r="35" spans="2:10" ht="12.75">
      <c r="B35" s="36">
        <v>20</v>
      </c>
      <c r="C35" s="24" t="s">
        <v>167</v>
      </c>
      <c r="D35" s="24" t="s">
        <v>140</v>
      </c>
      <c r="E35" s="71">
        <v>33459</v>
      </c>
      <c r="F35" s="77">
        <v>35645</v>
      </c>
      <c r="G35" s="71">
        <v>422</v>
      </c>
      <c r="H35" s="71">
        <v>1642.97</v>
      </c>
      <c r="I35" s="71">
        <v>2064.97</v>
      </c>
      <c r="J35" s="27">
        <v>26.961352657004827</v>
      </c>
    </row>
    <row r="36" spans="2:10" ht="12.75">
      <c r="B36" s="36">
        <v>21</v>
      </c>
      <c r="C36" s="24" t="s">
        <v>173</v>
      </c>
      <c r="D36" s="24" t="s">
        <v>142</v>
      </c>
      <c r="E36" s="71">
        <v>76719.103</v>
      </c>
      <c r="F36" s="77">
        <v>29072.425</v>
      </c>
      <c r="G36" s="71">
        <v>212.078</v>
      </c>
      <c r="H36" s="71">
        <v>140.34773</v>
      </c>
      <c r="I36" s="71">
        <v>352.42573000000004</v>
      </c>
      <c r="J36" s="27">
        <v>5.781649884318027</v>
      </c>
    </row>
    <row r="37" spans="2:10" ht="12.75">
      <c r="B37" s="36">
        <v>22</v>
      </c>
      <c r="C37" s="24" t="s">
        <v>174</v>
      </c>
      <c r="D37" s="24" t="s">
        <v>153</v>
      </c>
      <c r="E37" s="71">
        <v>56879.658</v>
      </c>
      <c r="F37" s="77">
        <v>28950.826</v>
      </c>
      <c r="G37" s="71">
        <v>294.348</v>
      </c>
      <c r="H37" s="71">
        <v>237.53827</v>
      </c>
      <c r="I37" s="71">
        <v>531.88627</v>
      </c>
      <c r="J37" s="27">
        <v>8.886151246565904</v>
      </c>
    </row>
    <row r="38" spans="2:10" ht="12.75">
      <c r="B38" s="36">
        <v>23</v>
      </c>
      <c r="C38" s="24" t="s">
        <v>171</v>
      </c>
      <c r="D38" s="24" t="s">
        <v>172</v>
      </c>
      <c r="E38" s="71">
        <v>28117.21</v>
      </c>
      <c r="F38" s="77">
        <v>26909.341</v>
      </c>
      <c r="G38" s="71">
        <v>15.223</v>
      </c>
      <c r="H38" s="71">
        <v>120.410795</v>
      </c>
      <c r="I38" s="71">
        <v>135.633795</v>
      </c>
      <c r="J38" s="27">
        <v>3.1680649627845114</v>
      </c>
    </row>
    <row r="39" spans="2:10" ht="12.75">
      <c r="B39" s="36">
        <v>24</v>
      </c>
      <c r="C39" s="24" t="s">
        <v>177</v>
      </c>
      <c r="D39" s="24" t="s">
        <v>175</v>
      </c>
      <c r="E39" s="71">
        <v>81820.601</v>
      </c>
      <c r="F39" s="77">
        <v>25773.198</v>
      </c>
      <c r="G39" s="71">
        <v>456.327</v>
      </c>
      <c r="H39" s="71">
        <v>160.426935</v>
      </c>
      <c r="I39" s="71">
        <v>616.753935</v>
      </c>
      <c r="J39" s="27">
        <v>8.07662491031304</v>
      </c>
    </row>
    <row r="40" spans="2:10" ht="13.5" thickBot="1">
      <c r="B40" s="37">
        <v>25</v>
      </c>
      <c r="C40" s="70" t="s">
        <v>178</v>
      </c>
      <c r="D40" s="70" t="s">
        <v>179</v>
      </c>
      <c r="E40" s="73">
        <v>63295.272</v>
      </c>
      <c r="F40" s="78">
        <v>25617.821999999996</v>
      </c>
      <c r="G40" s="73">
        <v>188.164</v>
      </c>
      <c r="H40" s="73">
        <v>247.91559</v>
      </c>
      <c r="I40" s="73">
        <v>436.07959</v>
      </c>
      <c r="J40" s="79">
        <v>7.338161893721413</v>
      </c>
    </row>
    <row r="41" spans="2:10" ht="13.5" thickTop="1">
      <c r="B41" s="8"/>
      <c r="E41" s="17"/>
      <c r="F41" s="18"/>
      <c r="G41" s="17"/>
      <c r="H41" s="17"/>
      <c r="I41" s="17"/>
      <c r="J41" s="27"/>
    </row>
    <row r="42" spans="2:10" ht="12.75">
      <c r="B42" s="8"/>
      <c r="E42" s="17"/>
      <c r="F42" s="18"/>
      <c r="G42" s="17"/>
      <c r="H42" s="17"/>
      <c r="I42" s="17"/>
      <c r="J42" s="38" t="s">
        <v>45</v>
      </c>
    </row>
    <row r="43" spans="2:10" s="85" customFormat="1" ht="12.75">
      <c r="B43" s="86" t="s">
        <v>16</v>
      </c>
      <c r="E43" s="65">
        <f>SUM(E16:E40)</f>
        <v>5055874.495999998</v>
      </c>
      <c r="F43" s="66">
        <f>SUM(F16:F40)</f>
        <v>95810044.07699999</v>
      </c>
      <c r="G43" s="65">
        <f>SUM(G16:G40)</f>
        <v>196774.907</v>
      </c>
      <c r="H43" s="65">
        <f>SUM(H16:H40)</f>
        <v>765870.7945750004</v>
      </c>
      <c r="I43" s="65">
        <f>SUM(I16:I40)</f>
        <v>962645.7015750001</v>
      </c>
      <c r="J43" s="89">
        <v>86.1968</v>
      </c>
    </row>
    <row r="44" spans="2:10" s="85" customFormat="1" ht="12.75">
      <c r="B44" s="86" t="s">
        <v>181</v>
      </c>
      <c r="E44" s="65">
        <f>+E45-E43</f>
        <v>2207820.7140000015</v>
      </c>
      <c r="F44" s="66">
        <f>+F45-F43</f>
        <v>389868.34300000966</v>
      </c>
      <c r="G44" s="65">
        <f>+G45-G43</f>
        <v>3478.722999999998</v>
      </c>
      <c r="H44" s="65">
        <f>+H45-H43</f>
        <v>2930.9654249995947</v>
      </c>
      <c r="I44" s="65">
        <f>+I45-I43</f>
        <v>6409.688424999942</v>
      </c>
      <c r="J44" s="64" t="s">
        <v>46</v>
      </c>
    </row>
    <row r="45" spans="2:10" s="85" customFormat="1" ht="12.75">
      <c r="B45" s="81" t="s">
        <v>180</v>
      </c>
      <c r="C45" s="82"/>
      <c r="D45" s="82"/>
      <c r="E45" s="83">
        <f>'Table 1'!F45</f>
        <v>7263695.21</v>
      </c>
      <c r="F45" s="84">
        <f>'Table 1'!G45</f>
        <v>96199912.42</v>
      </c>
      <c r="G45" s="83">
        <v>200253.63</v>
      </c>
      <c r="H45" s="83">
        <v>768801.76</v>
      </c>
      <c r="I45" s="83">
        <v>969055.39</v>
      </c>
      <c r="J45" s="90">
        <v>3.802354</v>
      </c>
    </row>
    <row r="46" spans="2:10" ht="12.75">
      <c r="B46" s="8"/>
      <c r="J46" s="15"/>
    </row>
    <row r="47" spans="2:10" ht="12.75">
      <c r="B47" s="8"/>
      <c r="J47" s="15"/>
    </row>
    <row r="48" spans="2:10" ht="12.75">
      <c r="B48" s="8"/>
      <c r="C48" s="2" t="s">
        <v>47</v>
      </c>
      <c r="J48" s="15"/>
    </row>
    <row r="49" spans="2:10" ht="12.75">
      <c r="B49" s="8"/>
      <c r="J49" s="15"/>
    </row>
    <row r="50" spans="2:10" ht="12.75">
      <c r="B50" s="8"/>
      <c r="D50" s="39" t="s">
        <v>48</v>
      </c>
      <c r="J50" s="15"/>
    </row>
    <row r="51" spans="2:10" ht="12.75">
      <c r="B51" s="8"/>
      <c r="C51" s="2" t="s">
        <v>49</v>
      </c>
      <c r="D51" s="39" t="s">
        <v>50</v>
      </c>
      <c r="J51" s="15"/>
    </row>
    <row r="52" spans="2:10" ht="12.75">
      <c r="B52" s="8"/>
      <c r="C52" s="21" t="s">
        <v>51</v>
      </c>
      <c r="D52" s="40" t="s">
        <v>52</v>
      </c>
      <c r="J52" s="15"/>
    </row>
    <row r="53" spans="2:10" ht="12.75">
      <c r="B53" s="8"/>
      <c r="C53" s="2" t="s">
        <v>53</v>
      </c>
      <c r="D53" s="112">
        <v>1.923276</v>
      </c>
      <c r="J53" s="15"/>
    </row>
    <row r="54" spans="2:10" ht="12.75">
      <c r="B54" s="8"/>
      <c r="C54" s="2" t="s">
        <v>54</v>
      </c>
      <c r="D54" s="112">
        <v>1.180209</v>
      </c>
      <c r="J54" s="15"/>
    </row>
    <row r="55" spans="2:10" ht="12.75">
      <c r="B55" s="8"/>
      <c r="C55" s="2" t="s">
        <v>55</v>
      </c>
      <c r="D55" s="112">
        <v>1.909943</v>
      </c>
      <c r="J55" s="15"/>
    </row>
    <row r="56" spans="2:10" ht="12.75">
      <c r="B56" s="8"/>
      <c r="D56" s="85"/>
      <c r="J56" s="15"/>
    </row>
    <row r="57" spans="2:10" ht="12.75">
      <c r="B57" s="8"/>
      <c r="J57" s="15"/>
    </row>
    <row r="58" spans="2:10" ht="12.75">
      <c r="B58" s="8" t="s">
        <v>115</v>
      </c>
      <c r="J58" s="15"/>
    </row>
    <row r="59" spans="2:10" ht="12.75">
      <c r="B59" s="8" t="s">
        <v>116</v>
      </c>
      <c r="J59" s="15"/>
    </row>
    <row r="60" spans="2:10" ht="12.75">
      <c r="B60" s="8" t="s">
        <v>17</v>
      </c>
      <c r="J60" s="15"/>
    </row>
    <row r="61" spans="2:10" ht="12.75">
      <c r="B61" s="8" t="s">
        <v>111</v>
      </c>
      <c r="J61" s="15"/>
    </row>
    <row r="62" spans="2:10" ht="12.75">
      <c r="B62" s="8" t="s">
        <v>119</v>
      </c>
      <c r="J62" s="15"/>
    </row>
    <row r="63" spans="2:10" ht="12.75">
      <c r="B63" s="11" t="s">
        <v>56</v>
      </c>
      <c r="C63" s="21"/>
      <c r="D63" s="21"/>
      <c r="E63" s="21"/>
      <c r="F63" s="21"/>
      <c r="G63" s="21"/>
      <c r="H63" s="21"/>
      <c r="I63" s="21"/>
      <c r="J63" s="22"/>
    </row>
  </sheetData>
  <sheetProtection password="CB11" sheet="1" objects="1" scenarios="1"/>
  <mergeCells count="4">
    <mergeCell ref="B3:J3"/>
    <mergeCell ref="B4:J4"/>
    <mergeCell ref="B5:J5"/>
    <mergeCell ref="B6:J6"/>
  </mergeCells>
  <printOptions horizontalCentered="1"/>
  <pageMargins left="0.5" right="0.5" top="0.5" bottom="1" header="0.5" footer="0.5"/>
  <pageSetup fitToHeight="1" fitToWidth="1" horizontalDpi="600" verticalDpi="600" orientation="landscape" scale="64" r:id="rId1"/>
</worksheet>
</file>

<file path=xl/worksheets/sheet5.xml><?xml version="1.0" encoding="utf-8"?>
<worksheet xmlns="http://schemas.openxmlformats.org/spreadsheetml/2006/main" xmlns:r="http://schemas.openxmlformats.org/officeDocument/2006/relationships">
  <sheetPr>
    <pageSetUpPr fitToPage="1"/>
  </sheetPr>
  <dimension ref="B1:L40"/>
  <sheetViews>
    <sheetView zoomScale="75" zoomScaleNormal="75" zoomScalePageLayoutView="0" workbookViewId="0" topLeftCell="A1">
      <selection activeCell="E22" sqref="E22"/>
    </sheetView>
  </sheetViews>
  <sheetFormatPr defaultColWidth="9.140625" defaultRowHeight="12.75"/>
  <cols>
    <col min="1" max="3" width="9.140625" style="2" customWidth="1"/>
    <col min="4" max="4" width="36.140625" style="2" customWidth="1"/>
    <col min="5" max="5" width="9.140625" style="2" customWidth="1"/>
    <col min="6" max="6" width="17.00390625" style="2" bestFit="1" customWidth="1"/>
    <col min="7" max="7" width="18.140625" style="2" bestFit="1" customWidth="1"/>
    <col min="8" max="9" width="17.8515625" style="2" customWidth="1"/>
    <col min="10" max="11" width="19.421875" style="2" bestFit="1" customWidth="1"/>
    <col min="12" max="16384" width="9.140625" style="2" customWidth="1"/>
  </cols>
  <sheetData>
    <row r="1" ht="12.75">
      <c r="B1" s="1" t="s">
        <v>57</v>
      </c>
    </row>
    <row r="2" ht="12.75">
      <c r="B2" s="1"/>
    </row>
    <row r="3" ht="12.75">
      <c r="B3" s="1"/>
    </row>
    <row r="4" spans="2:11" ht="12.75">
      <c r="B4" s="120" t="s">
        <v>135</v>
      </c>
      <c r="C4" s="120"/>
      <c r="D4" s="120"/>
      <c r="E4" s="120"/>
      <c r="F4" s="120"/>
      <c r="G4" s="120"/>
      <c r="H4" s="120"/>
      <c r="I4" s="120"/>
      <c r="J4" s="120"/>
      <c r="K4" s="120"/>
    </row>
    <row r="5" spans="2:11" ht="12.75">
      <c r="B5" s="120" t="s">
        <v>131</v>
      </c>
      <c r="C5" s="120"/>
      <c r="D5" s="120"/>
      <c r="E5" s="120"/>
      <c r="F5" s="120"/>
      <c r="G5" s="120"/>
      <c r="H5" s="120"/>
      <c r="I5" s="120"/>
      <c r="J5" s="120"/>
      <c r="K5" s="120"/>
    </row>
    <row r="6" spans="2:11" ht="12.75">
      <c r="B6" s="120" t="str">
        <f>'Table 1'!B7:N7</f>
        <v>JUNE 30, 2005,  $ MILLIONS</v>
      </c>
      <c r="C6" s="120"/>
      <c r="D6" s="120"/>
      <c r="E6" s="120"/>
      <c r="F6" s="120"/>
      <c r="G6" s="120"/>
      <c r="H6" s="120"/>
      <c r="I6" s="120"/>
      <c r="J6" s="120"/>
      <c r="K6" s="120"/>
    </row>
    <row r="7" spans="2:11" ht="12.75">
      <c r="B7" s="120" t="s">
        <v>104</v>
      </c>
      <c r="C7" s="120"/>
      <c r="D7" s="120"/>
      <c r="E7" s="120"/>
      <c r="F7" s="120"/>
      <c r="G7" s="120"/>
      <c r="H7" s="120"/>
      <c r="I7" s="120"/>
      <c r="J7" s="120"/>
      <c r="K7" s="120"/>
    </row>
    <row r="12" spans="2:11" ht="12.75">
      <c r="B12" s="3"/>
      <c r="C12" s="4"/>
      <c r="D12" s="4"/>
      <c r="E12" s="4"/>
      <c r="F12" s="5"/>
      <c r="G12" s="6"/>
      <c r="H12" s="5" t="s">
        <v>1</v>
      </c>
      <c r="I12" s="5" t="s">
        <v>58</v>
      </c>
      <c r="J12" s="5" t="s">
        <v>1</v>
      </c>
      <c r="K12" s="6" t="s">
        <v>58</v>
      </c>
    </row>
    <row r="13" spans="2:11" ht="12.75">
      <c r="B13" s="8"/>
      <c r="C13" s="23"/>
      <c r="D13" s="23"/>
      <c r="E13" s="23"/>
      <c r="F13" s="41"/>
      <c r="G13" s="10"/>
      <c r="H13" s="41" t="s">
        <v>59</v>
      </c>
      <c r="I13" s="41" t="s">
        <v>59</v>
      </c>
      <c r="J13" s="41" t="s">
        <v>60</v>
      </c>
      <c r="K13" s="10" t="s">
        <v>61</v>
      </c>
    </row>
    <row r="14" spans="2:11" ht="12.75">
      <c r="B14" s="8"/>
      <c r="C14" s="23"/>
      <c r="D14" s="23"/>
      <c r="E14" s="23"/>
      <c r="F14" s="41" t="s">
        <v>1</v>
      </c>
      <c r="G14" s="10" t="s">
        <v>1</v>
      </c>
      <c r="H14" s="41" t="s">
        <v>62</v>
      </c>
      <c r="I14" s="41" t="s">
        <v>62</v>
      </c>
      <c r="J14" s="41" t="s">
        <v>63</v>
      </c>
      <c r="K14" s="10" t="s">
        <v>63</v>
      </c>
    </row>
    <row r="15" spans="2:11" ht="12.75">
      <c r="B15" s="11"/>
      <c r="C15" s="12" t="s">
        <v>9</v>
      </c>
      <c r="D15" s="12" t="s">
        <v>10</v>
      </c>
      <c r="E15" s="12" t="s">
        <v>11</v>
      </c>
      <c r="F15" s="13" t="s">
        <v>12</v>
      </c>
      <c r="G15" s="14" t="s">
        <v>7</v>
      </c>
      <c r="H15" s="13" t="s">
        <v>64</v>
      </c>
      <c r="I15" s="13" t="s">
        <v>64</v>
      </c>
      <c r="J15" s="13" t="s">
        <v>125</v>
      </c>
      <c r="K15" s="14" t="s">
        <v>125</v>
      </c>
    </row>
    <row r="16" spans="2:11" ht="12.75">
      <c r="B16" s="8"/>
      <c r="D16" s="2" t="s">
        <v>120</v>
      </c>
      <c r="G16" s="15"/>
      <c r="K16" s="15"/>
    </row>
    <row r="17" spans="2:11" ht="12.75">
      <c r="B17" s="8"/>
      <c r="C17" s="16">
        <v>1</v>
      </c>
      <c r="D17" s="24" t="s">
        <v>139</v>
      </c>
      <c r="E17" s="24" t="s">
        <v>153</v>
      </c>
      <c r="F17" s="71">
        <v>973113</v>
      </c>
      <c r="G17" s="77">
        <v>44950935</v>
      </c>
      <c r="H17" s="71">
        <v>44860212</v>
      </c>
      <c r="I17" s="28">
        <v>99.79817327492744</v>
      </c>
      <c r="J17" s="71">
        <v>90723</v>
      </c>
      <c r="K17" s="27">
        <v>0.2018267250725708</v>
      </c>
    </row>
    <row r="18" spans="2:11" ht="12.75">
      <c r="B18" s="8"/>
      <c r="C18" s="16">
        <v>2</v>
      </c>
      <c r="D18" s="24" t="s">
        <v>143</v>
      </c>
      <c r="E18" s="24" t="s">
        <v>140</v>
      </c>
      <c r="F18" s="71">
        <v>704855</v>
      </c>
      <c r="G18" s="77">
        <v>19164000</v>
      </c>
      <c r="H18" s="71">
        <v>18663431</v>
      </c>
      <c r="I18" s="28">
        <v>97.38797223961595</v>
      </c>
      <c r="J18" s="71">
        <v>500569</v>
      </c>
      <c r="K18" s="27">
        <v>2.6120277603840534</v>
      </c>
    </row>
    <row r="19" spans="2:11" ht="12.75">
      <c r="B19" s="8"/>
      <c r="C19" s="16">
        <v>3</v>
      </c>
      <c r="D19" s="24" t="s">
        <v>141</v>
      </c>
      <c r="E19" s="24" t="s">
        <v>142</v>
      </c>
      <c r="F19" s="71">
        <v>1047537.027</v>
      </c>
      <c r="G19" s="77">
        <v>18701400.904</v>
      </c>
      <c r="H19" s="71">
        <v>18356371.779</v>
      </c>
      <c r="I19" s="28">
        <v>98.15506267807882</v>
      </c>
      <c r="J19" s="71">
        <v>345029.124</v>
      </c>
      <c r="K19" s="27">
        <v>1.844937316573982</v>
      </c>
    </row>
    <row r="20" spans="2:11" ht="12.75">
      <c r="B20" s="8"/>
      <c r="C20" s="16">
        <v>4</v>
      </c>
      <c r="D20" s="24" t="s">
        <v>144</v>
      </c>
      <c r="E20" s="24" t="s">
        <v>142</v>
      </c>
      <c r="F20" s="71">
        <v>459529</v>
      </c>
      <c r="G20" s="77">
        <v>3464552</v>
      </c>
      <c r="H20" s="71">
        <v>3260240</v>
      </c>
      <c r="I20" s="28">
        <v>94.10278731564716</v>
      </c>
      <c r="J20" s="71">
        <v>204312</v>
      </c>
      <c r="K20" s="27">
        <v>5.89721268435284</v>
      </c>
    </row>
    <row r="21" spans="2:11" ht="13.5" thickBot="1">
      <c r="B21" s="19"/>
      <c r="C21" s="20">
        <v>5</v>
      </c>
      <c r="D21" s="70" t="s">
        <v>145</v>
      </c>
      <c r="E21" s="70" t="s">
        <v>146</v>
      </c>
      <c r="F21" s="73">
        <v>141451.99</v>
      </c>
      <c r="G21" s="78">
        <v>2293629.711</v>
      </c>
      <c r="H21" s="73">
        <v>2268251.606</v>
      </c>
      <c r="I21" s="69">
        <v>98.89353957710395</v>
      </c>
      <c r="J21" s="73">
        <v>25378.105</v>
      </c>
      <c r="K21" s="79">
        <v>1.1064604228960477</v>
      </c>
    </row>
    <row r="22" spans="2:11" ht="13.5" thickTop="1">
      <c r="B22" s="8"/>
      <c r="F22" s="17"/>
      <c r="G22" s="18"/>
      <c r="H22" s="17"/>
      <c r="I22" s="26"/>
      <c r="J22" s="17"/>
      <c r="K22" s="27"/>
    </row>
    <row r="23" spans="2:11" ht="12.75">
      <c r="B23" s="8"/>
      <c r="F23" s="17"/>
      <c r="G23" s="18"/>
      <c r="H23" s="17"/>
      <c r="I23" s="26"/>
      <c r="J23" s="17"/>
      <c r="K23" s="27"/>
    </row>
    <row r="24" spans="2:11" ht="12.75">
      <c r="B24" s="8"/>
      <c r="F24" s="17"/>
      <c r="G24" s="18"/>
      <c r="H24" s="17"/>
      <c r="I24" s="26"/>
      <c r="J24" s="17"/>
      <c r="K24" s="27"/>
    </row>
    <row r="25" spans="2:12" s="92" customFormat="1" ht="12.75">
      <c r="B25" s="91" t="s">
        <v>134</v>
      </c>
      <c r="F25" s="93">
        <f>SUM(F17:F21)</f>
        <v>3326486.017</v>
      </c>
      <c r="G25" s="94">
        <f>SUM(G17:G21)</f>
        <v>88574517.615</v>
      </c>
      <c r="H25" s="93">
        <f>SUM(H17:H21)</f>
        <v>87408506.385</v>
      </c>
      <c r="I25" s="95">
        <f>+H25/G25*100</f>
        <v>98.68358161986475</v>
      </c>
      <c r="J25" s="93">
        <f>SUM(J17:J21)</f>
        <v>1166011.229</v>
      </c>
      <c r="K25" s="96">
        <f>+J25/G25*100</f>
        <v>1.3164183790062634</v>
      </c>
      <c r="L25" s="95"/>
    </row>
    <row r="26" spans="2:12" s="85" customFormat="1" ht="12.75">
      <c r="B26" s="86" t="s">
        <v>182</v>
      </c>
      <c r="F26" s="65">
        <f>+F29-F25</f>
        <v>3937209.193</v>
      </c>
      <c r="G26" s="66">
        <f>+G29-G25</f>
        <v>3520281.125</v>
      </c>
      <c r="H26" s="65">
        <f>+H29-H25</f>
        <v>2187800.074999988</v>
      </c>
      <c r="I26" s="67">
        <f>+H26/G26*100</f>
        <v>62.14844773228126</v>
      </c>
      <c r="J26" s="65">
        <f>+J29-J25</f>
        <v>1332481.041</v>
      </c>
      <c r="K26" s="68">
        <f>+J26/G26*100</f>
        <v>37.851552012056985</v>
      </c>
      <c r="L26" s="67"/>
    </row>
    <row r="27" spans="2:12" s="92" customFormat="1" ht="12.75">
      <c r="B27" s="91" t="s">
        <v>16</v>
      </c>
      <c r="F27" s="93">
        <f>'Table 4'!E43</f>
        <v>5055874.495999998</v>
      </c>
      <c r="G27" s="94">
        <v>91708159.98</v>
      </c>
      <c r="H27" s="93">
        <v>89468430.83</v>
      </c>
      <c r="I27" s="95">
        <f>+H27/G27*100</f>
        <v>97.55776459751405</v>
      </c>
      <c r="J27" s="93">
        <v>2239729.14</v>
      </c>
      <c r="K27" s="96">
        <f>+J27/G27*100</f>
        <v>2.442235391581782</v>
      </c>
      <c r="L27" s="95"/>
    </row>
    <row r="28" spans="2:12" s="85" customFormat="1" ht="12.75">
      <c r="B28" s="86" t="s">
        <v>181</v>
      </c>
      <c r="F28" s="65">
        <f>+F29-F27</f>
        <v>2207820.7140000015</v>
      </c>
      <c r="G28" s="66">
        <f>+G29-G27</f>
        <v>386638.75999999046</v>
      </c>
      <c r="H28" s="65">
        <f>+H29-H27</f>
        <v>127875.62999999523</v>
      </c>
      <c r="I28" s="67">
        <f>+H28/G28*100</f>
        <v>33.07367062733141</v>
      </c>
      <c r="J28" s="65">
        <f>+J29-J27</f>
        <v>258763.1299999999</v>
      </c>
      <c r="K28" s="68">
        <f>+J28/G28*100</f>
        <v>66.92632937266978</v>
      </c>
      <c r="L28" s="67"/>
    </row>
    <row r="29" spans="2:12" s="92" customFormat="1" ht="12.75">
      <c r="B29" s="97" t="s">
        <v>180</v>
      </c>
      <c r="C29" s="98"/>
      <c r="D29" s="98"/>
      <c r="E29" s="98"/>
      <c r="F29" s="99">
        <f>'Table 1'!F45</f>
        <v>7263695.21</v>
      </c>
      <c r="G29" s="100">
        <v>92094798.74</v>
      </c>
      <c r="H29" s="99">
        <v>89596306.46</v>
      </c>
      <c r="I29" s="101">
        <f>+H29/G29*100</f>
        <v>97.28704300982982</v>
      </c>
      <c r="J29" s="99">
        <v>2498492.27</v>
      </c>
      <c r="K29" s="102">
        <f>+J29/G29*100</f>
        <v>2.712956979311816</v>
      </c>
      <c r="L29" s="95"/>
    </row>
    <row r="30" spans="2:11" ht="12.75">
      <c r="B30" s="8"/>
      <c r="H30" s="62"/>
      <c r="I30" s="26"/>
      <c r="K30" s="15"/>
    </row>
    <row r="31" spans="2:11" ht="12.75">
      <c r="B31" s="8"/>
      <c r="H31" s="63"/>
      <c r="K31" s="15"/>
    </row>
    <row r="32" spans="2:11" ht="12.75">
      <c r="B32" s="8"/>
      <c r="K32" s="15"/>
    </row>
    <row r="33" spans="2:11" ht="12.75">
      <c r="B33" s="8"/>
      <c r="K33" s="15"/>
    </row>
    <row r="34" spans="2:11" ht="12.75">
      <c r="B34" s="8"/>
      <c r="K34" s="15"/>
    </row>
    <row r="35" spans="2:11" ht="12.75">
      <c r="B35" s="8"/>
      <c r="K35" s="15"/>
    </row>
    <row r="36" spans="2:11" ht="12.75">
      <c r="B36" s="8"/>
      <c r="K36" s="15"/>
    </row>
    <row r="37" spans="2:11" ht="12.75">
      <c r="B37" s="8" t="s">
        <v>65</v>
      </c>
      <c r="K37" s="15"/>
    </row>
    <row r="38" spans="2:11" ht="12.75">
      <c r="B38" s="8" t="s">
        <v>114</v>
      </c>
      <c r="K38" s="15"/>
    </row>
    <row r="39" spans="2:11" ht="12.75">
      <c r="B39" s="8" t="s">
        <v>119</v>
      </c>
      <c r="K39" s="15"/>
    </row>
    <row r="40" spans="2:11" ht="12.75">
      <c r="B40" s="11" t="s">
        <v>18</v>
      </c>
      <c r="C40" s="21"/>
      <c r="D40" s="21"/>
      <c r="E40" s="21"/>
      <c r="F40" s="21"/>
      <c r="G40" s="21"/>
      <c r="H40" s="21"/>
      <c r="I40" s="21"/>
      <c r="J40" s="21"/>
      <c r="K40" s="22"/>
    </row>
  </sheetData>
  <sheetProtection password="CB51" sheet="1" objects="1" scenarios="1"/>
  <mergeCells count="4">
    <mergeCell ref="B4:K4"/>
    <mergeCell ref="B5:K5"/>
    <mergeCell ref="B6:K6"/>
    <mergeCell ref="B7:K7"/>
  </mergeCells>
  <printOptions horizontalCentered="1"/>
  <pageMargins left="0.75" right="0.75" top="0.5" bottom="1" header="0.5" footer="0.5"/>
  <pageSetup fitToHeight="1" fitToWidth="1" horizontalDpi="600" verticalDpi="600" orientation="landscape" scale="71" r:id="rId1"/>
</worksheet>
</file>

<file path=xl/worksheets/sheet6.xml><?xml version="1.0" encoding="utf-8"?>
<worksheet xmlns="http://schemas.openxmlformats.org/spreadsheetml/2006/main" xmlns:r="http://schemas.openxmlformats.org/officeDocument/2006/relationships">
  <sheetPr>
    <pageSetUpPr fitToPage="1"/>
  </sheetPr>
  <dimension ref="B1:K33"/>
  <sheetViews>
    <sheetView zoomScale="75" zoomScaleNormal="75" zoomScalePageLayoutView="0" workbookViewId="0" topLeftCell="A1">
      <selection activeCell="B32" sqref="B32"/>
    </sheetView>
  </sheetViews>
  <sheetFormatPr defaultColWidth="9.140625" defaultRowHeight="12.75"/>
  <cols>
    <col min="1" max="3" width="9.140625" style="2" customWidth="1"/>
    <col min="4" max="4" width="37.8515625" style="2" customWidth="1"/>
    <col min="5" max="5" width="9.8515625" style="2" customWidth="1"/>
    <col min="6" max="6" width="14.00390625" style="2" customWidth="1"/>
    <col min="7" max="7" width="15.421875" style="2" bestFit="1" customWidth="1"/>
    <col min="8" max="8" width="14.57421875" style="2" bestFit="1" customWidth="1"/>
    <col min="9" max="9" width="15.421875" style="2" bestFit="1" customWidth="1"/>
    <col min="10" max="11" width="20.8515625" style="2" bestFit="1" customWidth="1"/>
    <col min="12" max="16384" width="9.140625" style="2" customWidth="1"/>
  </cols>
  <sheetData>
    <row r="1" ht="12.75">
      <c r="B1" s="1" t="s">
        <v>66</v>
      </c>
    </row>
    <row r="2" ht="12.75">
      <c r="B2" s="1"/>
    </row>
    <row r="3" spans="2:11" ht="12.75">
      <c r="B3" s="120" t="s">
        <v>136</v>
      </c>
      <c r="C3" s="120"/>
      <c r="D3" s="120"/>
      <c r="E3" s="120"/>
      <c r="F3" s="120"/>
      <c r="G3" s="120"/>
      <c r="H3" s="120"/>
      <c r="I3" s="120"/>
      <c r="J3" s="120"/>
      <c r="K3" s="120"/>
    </row>
    <row r="4" spans="2:11" ht="12.75">
      <c r="B4" s="120" t="s">
        <v>127</v>
      </c>
      <c r="C4" s="120"/>
      <c r="D4" s="120"/>
      <c r="E4" s="120"/>
      <c r="F4" s="120"/>
      <c r="G4" s="120"/>
      <c r="H4" s="120"/>
      <c r="I4" s="120"/>
      <c r="J4" s="120"/>
      <c r="K4" s="120"/>
    </row>
    <row r="5" spans="2:11" ht="12.75">
      <c r="B5" s="120" t="str">
        <f>'Table 1'!B7:N7</f>
        <v>JUNE 30, 2005,  $ MILLIONS</v>
      </c>
      <c r="C5" s="120"/>
      <c r="D5" s="120"/>
      <c r="E5" s="120"/>
      <c r="F5" s="120"/>
      <c r="G5" s="120"/>
      <c r="H5" s="120"/>
      <c r="I5" s="120"/>
      <c r="J5" s="120"/>
      <c r="K5" s="120"/>
    </row>
    <row r="6" spans="2:11" ht="12.75">
      <c r="B6" s="120" t="s">
        <v>104</v>
      </c>
      <c r="C6" s="120"/>
      <c r="D6" s="120"/>
      <c r="E6" s="120"/>
      <c r="F6" s="120"/>
      <c r="G6" s="120"/>
      <c r="H6" s="120"/>
      <c r="I6" s="120"/>
      <c r="J6" s="120"/>
      <c r="K6" s="120"/>
    </row>
    <row r="11" spans="2:11" ht="12.75">
      <c r="B11" s="3"/>
      <c r="C11" s="4"/>
      <c r="D11" s="4"/>
      <c r="E11" s="4"/>
      <c r="F11" s="5"/>
      <c r="G11" s="6"/>
      <c r="H11" s="5" t="s">
        <v>67</v>
      </c>
      <c r="I11" s="5" t="s">
        <v>67</v>
      </c>
      <c r="J11" s="5" t="s">
        <v>68</v>
      </c>
      <c r="K11" s="6" t="s">
        <v>68</v>
      </c>
    </row>
    <row r="12" spans="2:11" ht="12.75">
      <c r="B12" s="8"/>
      <c r="C12" s="1"/>
      <c r="D12" s="1"/>
      <c r="E12" s="1"/>
      <c r="F12" s="9"/>
      <c r="G12" s="10"/>
      <c r="H12" s="9" t="s">
        <v>69</v>
      </c>
      <c r="I12" s="9" t="s">
        <v>69</v>
      </c>
      <c r="J12" s="9" t="s">
        <v>69</v>
      </c>
      <c r="K12" s="10" t="s">
        <v>69</v>
      </c>
    </row>
    <row r="13" spans="2:11" ht="12.75">
      <c r="B13" s="8"/>
      <c r="C13" s="1"/>
      <c r="D13" s="1"/>
      <c r="E13" s="1"/>
      <c r="F13" s="9"/>
      <c r="G13" s="10"/>
      <c r="H13" s="9" t="s">
        <v>70</v>
      </c>
      <c r="I13" s="9" t="s">
        <v>70</v>
      </c>
      <c r="J13" s="9" t="s">
        <v>70</v>
      </c>
      <c r="K13" s="10" t="s">
        <v>70</v>
      </c>
    </row>
    <row r="14" spans="2:11" ht="12.75">
      <c r="B14" s="8"/>
      <c r="C14" s="1"/>
      <c r="D14" s="1"/>
      <c r="E14" s="1"/>
      <c r="F14" s="9" t="s">
        <v>1</v>
      </c>
      <c r="G14" s="10" t="s">
        <v>1</v>
      </c>
      <c r="H14" s="9" t="s">
        <v>71</v>
      </c>
      <c r="I14" s="9" t="s">
        <v>72</v>
      </c>
      <c r="J14" s="9" t="s">
        <v>71</v>
      </c>
      <c r="K14" s="10" t="s">
        <v>72</v>
      </c>
    </row>
    <row r="15" spans="2:11" ht="12.75">
      <c r="B15" s="11"/>
      <c r="C15" s="12" t="s">
        <v>9</v>
      </c>
      <c r="D15" s="12" t="s">
        <v>10</v>
      </c>
      <c r="E15" s="12" t="s">
        <v>11</v>
      </c>
      <c r="F15" s="13" t="s">
        <v>12</v>
      </c>
      <c r="G15" s="14" t="s">
        <v>7</v>
      </c>
      <c r="H15" s="13" t="s">
        <v>73</v>
      </c>
      <c r="I15" s="13" t="s">
        <v>74</v>
      </c>
      <c r="J15" s="13" t="s">
        <v>73</v>
      </c>
      <c r="K15" s="14" t="s">
        <v>74</v>
      </c>
    </row>
    <row r="16" spans="2:11" ht="12.75">
      <c r="B16" s="8"/>
      <c r="G16" s="15"/>
      <c r="K16" s="15"/>
    </row>
    <row r="17" spans="2:11" ht="12.75">
      <c r="B17" s="8"/>
      <c r="C17" s="16">
        <v>1</v>
      </c>
      <c r="D17" s="24" t="s">
        <v>139</v>
      </c>
      <c r="E17" s="24" t="s">
        <v>153</v>
      </c>
      <c r="F17" s="71">
        <v>973113</v>
      </c>
      <c r="G17" s="77">
        <v>44950935</v>
      </c>
      <c r="H17" s="71">
        <v>836429</v>
      </c>
      <c r="I17" s="71">
        <v>823722</v>
      </c>
      <c r="J17" s="71">
        <v>1242</v>
      </c>
      <c r="K17" s="77">
        <v>304</v>
      </c>
    </row>
    <row r="18" spans="2:11" ht="12.75">
      <c r="B18" s="8"/>
      <c r="C18" s="16">
        <v>2</v>
      </c>
      <c r="D18" s="24" t="s">
        <v>143</v>
      </c>
      <c r="E18" s="24" t="s">
        <v>140</v>
      </c>
      <c r="F18" s="71">
        <v>704855</v>
      </c>
      <c r="G18" s="77">
        <v>19164000</v>
      </c>
      <c r="H18" s="71">
        <v>272908</v>
      </c>
      <c r="I18" s="71">
        <v>273264</v>
      </c>
      <c r="J18" s="71">
        <v>3621</v>
      </c>
      <c r="K18" s="77">
        <v>1903</v>
      </c>
    </row>
    <row r="19" spans="2:11" ht="12.75">
      <c r="B19" s="8"/>
      <c r="C19" s="16">
        <v>3</v>
      </c>
      <c r="D19" s="24" t="s">
        <v>141</v>
      </c>
      <c r="E19" s="24" t="s">
        <v>142</v>
      </c>
      <c r="F19" s="71">
        <v>1047537.027</v>
      </c>
      <c r="G19" s="77">
        <v>18701400.904</v>
      </c>
      <c r="H19" s="71">
        <v>283256.713</v>
      </c>
      <c r="I19" s="71">
        <v>276216.883</v>
      </c>
      <c r="J19" s="71">
        <v>2605.872</v>
      </c>
      <c r="K19" s="77">
        <v>5077.699</v>
      </c>
    </row>
    <row r="20" spans="2:11" ht="12.75">
      <c r="B20" s="8"/>
      <c r="C20" s="16">
        <v>4</v>
      </c>
      <c r="D20" s="24" t="s">
        <v>144</v>
      </c>
      <c r="E20" s="24" t="s">
        <v>142</v>
      </c>
      <c r="F20" s="71">
        <v>459529</v>
      </c>
      <c r="G20" s="77">
        <v>3464552</v>
      </c>
      <c r="H20" s="71">
        <v>30305</v>
      </c>
      <c r="I20" s="71">
        <v>29167</v>
      </c>
      <c r="J20" s="71">
        <v>2683</v>
      </c>
      <c r="K20" s="77">
        <v>2517</v>
      </c>
    </row>
    <row r="21" spans="2:11" ht="13.5" thickBot="1">
      <c r="B21" s="19"/>
      <c r="C21" s="20">
        <v>5</v>
      </c>
      <c r="D21" s="70" t="s">
        <v>145</v>
      </c>
      <c r="E21" s="70" t="s">
        <v>146</v>
      </c>
      <c r="F21" s="73">
        <v>141451.99</v>
      </c>
      <c r="G21" s="78">
        <v>2293629.711</v>
      </c>
      <c r="H21" s="73">
        <v>27992.14</v>
      </c>
      <c r="I21" s="73">
        <v>28230.332</v>
      </c>
      <c r="J21" s="73">
        <v>202.634</v>
      </c>
      <c r="K21" s="78">
        <v>68.41</v>
      </c>
    </row>
    <row r="22" spans="2:11" ht="13.5" thickTop="1">
      <c r="B22" s="8"/>
      <c r="F22" s="17"/>
      <c r="G22" s="18"/>
      <c r="H22" s="17"/>
      <c r="I22" s="17"/>
      <c r="J22" s="17"/>
      <c r="K22" s="18"/>
    </row>
    <row r="23" spans="2:11" ht="12.75">
      <c r="B23" s="8"/>
      <c r="C23" s="2" t="s">
        <v>134</v>
      </c>
      <c r="F23" s="17">
        <f aca="true" t="shared" si="0" ref="F23:K23">SUM(F17:F21)</f>
        <v>3326486.017</v>
      </c>
      <c r="G23" s="18">
        <f t="shared" si="0"/>
        <v>88574517.615</v>
      </c>
      <c r="H23" s="17">
        <f t="shared" si="0"/>
        <v>1450890.853</v>
      </c>
      <c r="I23" s="17">
        <f t="shared" si="0"/>
        <v>1430600.2149999999</v>
      </c>
      <c r="J23" s="17">
        <f t="shared" si="0"/>
        <v>10354.506</v>
      </c>
      <c r="K23" s="18">
        <f t="shared" si="0"/>
        <v>9870.109</v>
      </c>
    </row>
    <row r="24" spans="2:11" ht="12.75">
      <c r="B24" s="8"/>
      <c r="C24" s="2" t="s">
        <v>182</v>
      </c>
      <c r="F24" s="17">
        <f aca="true" t="shared" si="1" ref="F24:K24">+F25-F23</f>
        <v>3937209.193</v>
      </c>
      <c r="G24" s="18">
        <f t="shared" si="1"/>
        <v>3520281.125</v>
      </c>
      <c r="H24" s="17">
        <f t="shared" si="1"/>
        <v>26256.477000000188</v>
      </c>
      <c r="I24" s="17">
        <f t="shared" si="1"/>
        <v>26789.585000000196</v>
      </c>
      <c r="J24" s="17">
        <f t="shared" si="1"/>
        <v>7378.5340000000015</v>
      </c>
      <c r="K24" s="18">
        <f t="shared" si="1"/>
        <v>6912.560999999998</v>
      </c>
    </row>
    <row r="25" spans="2:11" s="85" customFormat="1" ht="12.75">
      <c r="B25" s="81"/>
      <c r="C25" s="82" t="s">
        <v>180</v>
      </c>
      <c r="D25" s="82"/>
      <c r="E25" s="82"/>
      <c r="F25" s="83">
        <f>'Table 1'!F45</f>
        <v>7263695.21</v>
      </c>
      <c r="G25" s="84">
        <f>'Table 5'!G29</f>
        <v>92094798.74</v>
      </c>
      <c r="H25" s="83">
        <v>1477147.33</v>
      </c>
      <c r="I25" s="83">
        <v>1457389.8</v>
      </c>
      <c r="J25" s="83">
        <v>17733.04</v>
      </c>
      <c r="K25" s="84">
        <v>16782.67</v>
      </c>
    </row>
    <row r="26" spans="2:11" ht="12.75">
      <c r="B26" s="8"/>
      <c r="K26" s="15"/>
    </row>
    <row r="27" spans="2:11" ht="12.75">
      <c r="B27" s="8"/>
      <c r="K27" s="15"/>
    </row>
    <row r="28" spans="2:11" ht="12.75">
      <c r="B28" s="8" t="s">
        <v>75</v>
      </c>
      <c r="K28" s="15"/>
    </row>
    <row r="29" spans="2:11" ht="12.75">
      <c r="B29" s="8" t="s">
        <v>111</v>
      </c>
      <c r="K29" s="15"/>
    </row>
    <row r="30" spans="2:11" ht="12.75">
      <c r="B30" s="8" t="s">
        <v>183</v>
      </c>
      <c r="K30" s="15"/>
    </row>
    <row r="31" spans="2:11" ht="12.75">
      <c r="B31" s="8" t="s">
        <v>184</v>
      </c>
      <c r="K31" s="15"/>
    </row>
    <row r="32" spans="2:11" ht="12.75">
      <c r="B32" s="8" t="s">
        <v>113</v>
      </c>
      <c r="K32" s="15"/>
    </row>
    <row r="33" spans="2:11" ht="12.75">
      <c r="B33" s="11" t="s">
        <v>18</v>
      </c>
      <c r="C33" s="21"/>
      <c r="D33" s="21"/>
      <c r="E33" s="21"/>
      <c r="F33" s="21"/>
      <c r="G33" s="21"/>
      <c r="H33" s="21"/>
      <c r="I33" s="21"/>
      <c r="J33" s="21"/>
      <c r="K33" s="22"/>
    </row>
  </sheetData>
  <sheetProtection password="CB91" sheet="1" objects="1" scenarios="1"/>
  <mergeCells count="4">
    <mergeCell ref="B3:K3"/>
    <mergeCell ref="B4:K4"/>
    <mergeCell ref="B5:K5"/>
    <mergeCell ref="B6:K6"/>
  </mergeCells>
  <printOptions horizontalCentered="1"/>
  <pageMargins left="0.75" right="0.75" top="0.5" bottom="1" header="0.5" footer="0.5"/>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pageSetUpPr fitToPage="1"/>
  </sheetPr>
  <dimension ref="B1:M37"/>
  <sheetViews>
    <sheetView zoomScale="75" zoomScaleNormal="75" zoomScalePageLayoutView="0" workbookViewId="0" topLeftCell="B1">
      <selection activeCell="D12" sqref="D12"/>
    </sheetView>
  </sheetViews>
  <sheetFormatPr defaultColWidth="9.140625" defaultRowHeight="12.75"/>
  <cols>
    <col min="1" max="3" width="9.140625" style="2" customWidth="1"/>
    <col min="4" max="4" width="33.00390625" style="2" customWidth="1"/>
    <col min="5" max="5" width="9.140625" style="2" customWidth="1"/>
    <col min="6" max="6" width="13.57421875" style="2" customWidth="1"/>
    <col min="7" max="7" width="15.421875" style="2" bestFit="1" customWidth="1"/>
    <col min="8" max="8" width="21.140625" style="2" bestFit="1" customWidth="1"/>
    <col min="9" max="12" width="18.421875" style="2" customWidth="1"/>
    <col min="13" max="16384" width="9.140625" style="2" customWidth="1"/>
  </cols>
  <sheetData>
    <row r="1" ht="12.75">
      <c r="B1" s="1" t="s">
        <v>76</v>
      </c>
    </row>
    <row r="2" ht="12.75">
      <c r="B2" s="1"/>
    </row>
    <row r="3" spans="2:12" ht="12.75">
      <c r="B3" s="120" t="s">
        <v>137</v>
      </c>
      <c r="C3" s="122"/>
      <c r="D3" s="122"/>
      <c r="E3" s="122"/>
      <c r="F3" s="122"/>
      <c r="G3" s="122"/>
      <c r="H3" s="122"/>
      <c r="I3" s="122"/>
      <c r="J3" s="122"/>
      <c r="K3" s="122"/>
      <c r="L3" s="122"/>
    </row>
    <row r="4" spans="2:12" ht="12.75">
      <c r="B4" s="120" t="s">
        <v>127</v>
      </c>
      <c r="C4" s="122"/>
      <c r="D4" s="122"/>
      <c r="E4" s="122"/>
      <c r="F4" s="122"/>
      <c r="G4" s="122"/>
      <c r="H4" s="122"/>
      <c r="I4" s="122"/>
      <c r="J4" s="122"/>
      <c r="K4" s="122"/>
      <c r="L4" s="122"/>
    </row>
    <row r="5" spans="2:12" ht="12.75">
      <c r="B5" s="120" t="str">
        <f>'Table 1'!B7:N7</f>
        <v>JUNE 30, 2005,  $ MILLIONS</v>
      </c>
      <c r="C5" s="122"/>
      <c r="D5" s="122"/>
      <c r="E5" s="122"/>
      <c r="F5" s="122"/>
      <c r="G5" s="122"/>
      <c r="H5" s="122"/>
      <c r="I5" s="122"/>
      <c r="J5" s="122"/>
      <c r="K5" s="122"/>
      <c r="L5" s="122"/>
    </row>
    <row r="6" spans="2:12" ht="12.75">
      <c r="B6" s="58"/>
      <c r="C6" s="39"/>
      <c r="D6" s="39"/>
      <c r="E6" s="39"/>
      <c r="F6" s="39"/>
      <c r="G6" s="39"/>
      <c r="H6" s="39"/>
      <c r="I6" s="39"/>
      <c r="J6" s="39"/>
      <c r="K6" s="39"/>
      <c r="L6" s="39"/>
    </row>
    <row r="7" spans="2:12" ht="12.75">
      <c r="B7" s="120" t="s">
        <v>185</v>
      </c>
      <c r="C7" s="122"/>
      <c r="D7" s="122"/>
      <c r="E7" s="122"/>
      <c r="F7" s="122"/>
      <c r="G7" s="122"/>
      <c r="H7" s="122"/>
      <c r="I7" s="122"/>
      <c r="J7" s="122"/>
      <c r="K7" s="122"/>
      <c r="L7" s="122"/>
    </row>
    <row r="8" spans="2:12" ht="12.75">
      <c r="B8" s="120" t="s">
        <v>110</v>
      </c>
      <c r="C8" s="120"/>
      <c r="D8" s="120"/>
      <c r="E8" s="120"/>
      <c r="F8" s="120"/>
      <c r="G8" s="120"/>
      <c r="H8" s="120"/>
      <c r="I8" s="120"/>
      <c r="J8" s="120"/>
      <c r="K8" s="122"/>
      <c r="L8" s="122"/>
    </row>
    <row r="13" spans="2:12" s="1" customFormat="1" ht="12.75">
      <c r="B13" s="33"/>
      <c r="C13" s="4"/>
      <c r="D13" s="4"/>
      <c r="E13" s="4"/>
      <c r="F13" s="5"/>
      <c r="G13" s="6"/>
      <c r="H13" s="42" t="s">
        <v>77</v>
      </c>
      <c r="I13" s="5" t="s">
        <v>78</v>
      </c>
      <c r="J13" s="5" t="s">
        <v>78</v>
      </c>
      <c r="K13" s="5" t="s">
        <v>78</v>
      </c>
      <c r="L13" s="6" t="s">
        <v>78</v>
      </c>
    </row>
    <row r="14" spans="2:12" s="1" customFormat="1" ht="12.75">
      <c r="B14" s="34"/>
      <c r="F14" s="9"/>
      <c r="G14" s="10"/>
      <c r="H14" s="43" t="s">
        <v>79</v>
      </c>
      <c r="I14" s="9" t="s">
        <v>80</v>
      </c>
      <c r="J14" s="9" t="s">
        <v>80</v>
      </c>
      <c r="K14" s="9" t="s">
        <v>80</v>
      </c>
      <c r="L14" s="10" t="s">
        <v>80</v>
      </c>
    </row>
    <row r="15" spans="2:12" s="1" customFormat="1" ht="12.75">
      <c r="B15" s="34"/>
      <c r="F15" s="9" t="s">
        <v>1</v>
      </c>
      <c r="G15" s="10" t="s">
        <v>1</v>
      </c>
      <c r="H15" s="43" t="s">
        <v>81</v>
      </c>
      <c r="I15" s="9" t="s">
        <v>82</v>
      </c>
      <c r="J15" s="9" t="s">
        <v>26</v>
      </c>
      <c r="K15" s="9" t="s">
        <v>83</v>
      </c>
      <c r="L15" s="10" t="s">
        <v>84</v>
      </c>
    </row>
    <row r="16" spans="2:12" s="1" customFormat="1" ht="12.75">
      <c r="B16" s="35"/>
      <c r="C16" s="12" t="s">
        <v>9</v>
      </c>
      <c r="D16" s="12" t="s">
        <v>10</v>
      </c>
      <c r="E16" s="12" t="s">
        <v>11</v>
      </c>
      <c r="F16" s="13" t="s">
        <v>12</v>
      </c>
      <c r="G16" s="14" t="s">
        <v>7</v>
      </c>
      <c r="H16" s="44" t="s">
        <v>85</v>
      </c>
      <c r="I16" s="13" t="s">
        <v>85</v>
      </c>
      <c r="J16" s="13" t="s">
        <v>85</v>
      </c>
      <c r="K16" s="13" t="s">
        <v>85</v>
      </c>
      <c r="L16" s="14" t="s">
        <v>85</v>
      </c>
    </row>
    <row r="17" spans="2:12" ht="12.75">
      <c r="B17" s="8"/>
      <c r="G17" s="15"/>
      <c r="H17" s="45"/>
      <c r="L17" s="15"/>
    </row>
    <row r="18" spans="2:12" ht="12.75">
      <c r="B18" s="8"/>
      <c r="G18" s="15"/>
      <c r="H18" s="45"/>
      <c r="L18" s="15"/>
    </row>
    <row r="19" spans="2:13" ht="12.75">
      <c r="B19" s="8"/>
      <c r="C19" s="16">
        <v>1</v>
      </c>
      <c r="D19" s="24" t="s">
        <v>139</v>
      </c>
      <c r="E19" s="24" t="s">
        <v>153</v>
      </c>
      <c r="F19" s="71">
        <v>973113</v>
      </c>
      <c r="G19" s="71">
        <v>44950935</v>
      </c>
      <c r="H19" s="72">
        <v>413</v>
      </c>
      <c r="I19" s="71">
        <v>384</v>
      </c>
      <c r="J19" s="71">
        <v>55</v>
      </c>
      <c r="K19" s="71">
        <v>-66</v>
      </c>
      <c r="L19" s="77">
        <v>40</v>
      </c>
      <c r="M19" s="47"/>
    </row>
    <row r="20" spans="2:13" ht="12.75">
      <c r="B20" s="8"/>
      <c r="C20" s="16">
        <v>2</v>
      </c>
      <c r="D20" s="24" t="s">
        <v>143</v>
      </c>
      <c r="E20" s="24" t="s">
        <v>140</v>
      </c>
      <c r="F20" s="71">
        <v>704855</v>
      </c>
      <c r="G20" s="71">
        <v>19164000</v>
      </c>
      <c r="H20" s="72">
        <v>617</v>
      </c>
      <c r="I20" s="71">
        <v>-286</v>
      </c>
      <c r="J20" s="71">
        <v>789</v>
      </c>
      <c r="K20" s="71">
        <v>64</v>
      </c>
      <c r="L20" s="77">
        <v>50</v>
      </c>
      <c r="M20" s="47"/>
    </row>
    <row r="21" spans="2:13" ht="12.75">
      <c r="B21" s="8"/>
      <c r="C21" s="16">
        <v>3</v>
      </c>
      <c r="D21" s="24" t="s">
        <v>141</v>
      </c>
      <c r="E21" s="24" t="s">
        <v>142</v>
      </c>
      <c r="F21" s="71">
        <v>1047537.027</v>
      </c>
      <c r="G21" s="71">
        <v>18701400.904</v>
      </c>
      <c r="H21" s="72">
        <v>376.41099999999994</v>
      </c>
      <c r="I21" s="71">
        <v>40.407</v>
      </c>
      <c r="J21" s="71">
        <v>164.132</v>
      </c>
      <c r="K21" s="71">
        <v>95.974</v>
      </c>
      <c r="L21" s="77">
        <v>75.898</v>
      </c>
      <c r="M21" s="47"/>
    </row>
    <row r="22" spans="2:13" ht="12.75">
      <c r="B22" s="8"/>
      <c r="C22" s="16">
        <v>4</v>
      </c>
      <c r="D22" s="24" t="s">
        <v>144</v>
      </c>
      <c r="E22" s="24" t="s">
        <v>142</v>
      </c>
      <c r="F22" s="71">
        <v>459529</v>
      </c>
      <c r="G22" s="71">
        <v>3464552</v>
      </c>
      <c r="H22" s="72">
        <v>85</v>
      </c>
      <c r="I22" s="71">
        <v>66</v>
      </c>
      <c r="J22" s="71">
        <v>34</v>
      </c>
      <c r="K22" s="71">
        <v>-16</v>
      </c>
      <c r="L22" s="77">
        <v>1</v>
      </c>
      <c r="M22" s="47"/>
    </row>
    <row r="23" spans="2:13" ht="13.5" thickBot="1">
      <c r="B23" s="19"/>
      <c r="C23" s="20">
        <v>5</v>
      </c>
      <c r="D23" s="70" t="s">
        <v>145</v>
      </c>
      <c r="E23" s="70" t="s">
        <v>146</v>
      </c>
      <c r="F23" s="73">
        <v>141451.99</v>
      </c>
      <c r="G23" s="73">
        <v>2293629.711</v>
      </c>
      <c r="H23" s="74">
        <v>50.800999999999995</v>
      </c>
      <c r="I23" s="73">
        <v>6.539</v>
      </c>
      <c r="J23" s="73">
        <v>36.473</v>
      </c>
      <c r="K23" s="73">
        <v>8.764</v>
      </c>
      <c r="L23" s="78">
        <v>-0.975</v>
      </c>
      <c r="M23" s="47"/>
    </row>
    <row r="24" spans="2:12" ht="13.5" thickTop="1">
      <c r="B24" s="8"/>
      <c r="F24" s="17"/>
      <c r="G24" s="18"/>
      <c r="H24" s="46"/>
      <c r="I24" s="47"/>
      <c r="J24" s="47"/>
      <c r="K24" s="47"/>
      <c r="L24" s="48"/>
    </row>
    <row r="25" spans="2:12" ht="12.75">
      <c r="B25" s="8"/>
      <c r="G25" s="15"/>
      <c r="H25" s="46"/>
      <c r="I25" s="47"/>
      <c r="J25" s="47"/>
      <c r="K25" s="47"/>
      <c r="L25" s="48"/>
    </row>
    <row r="26" spans="2:12" ht="12.75">
      <c r="B26" s="8" t="s">
        <v>134</v>
      </c>
      <c r="F26" s="17">
        <f aca="true" t="shared" si="0" ref="F26:L26">SUM(F19:F23)</f>
        <v>3326486.017</v>
      </c>
      <c r="G26" s="18">
        <f t="shared" si="0"/>
        <v>88574517.615</v>
      </c>
      <c r="H26" s="46">
        <f t="shared" si="0"/>
        <v>1542.212</v>
      </c>
      <c r="I26" s="47">
        <f t="shared" si="0"/>
        <v>210.94599999999997</v>
      </c>
      <c r="J26" s="47">
        <f t="shared" si="0"/>
        <v>1078.605</v>
      </c>
      <c r="K26" s="47">
        <f t="shared" si="0"/>
        <v>86.738</v>
      </c>
      <c r="L26" s="48">
        <f t="shared" si="0"/>
        <v>165.923</v>
      </c>
    </row>
    <row r="27" spans="2:12" ht="12.75">
      <c r="B27" s="8" t="s">
        <v>182</v>
      </c>
      <c r="F27" s="17">
        <f aca="true" t="shared" si="1" ref="F27:L27">+F28-F26</f>
        <v>3937209.193</v>
      </c>
      <c r="G27" s="18">
        <f t="shared" si="1"/>
        <v>3520281.125</v>
      </c>
      <c r="H27" s="46">
        <f t="shared" si="1"/>
        <v>418.288</v>
      </c>
      <c r="I27" s="47">
        <f t="shared" si="1"/>
        <v>150.81800000000004</v>
      </c>
      <c r="J27" s="47">
        <f t="shared" si="1"/>
        <v>222.45499999999993</v>
      </c>
      <c r="K27" s="47">
        <f t="shared" si="1"/>
        <v>44.684</v>
      </c>
      <c r="L27" s="48">
        <f t="shared" si="1"/>
        <v>0.3240000000000123</v>
      </c>
    </row>
    <row r="28" spans="2:12" s="85" customFormat="1" ht="12.75">
      <c r="B28" s="81" t="s">
        <v>180</v>
      </c>
      <c r="C28" s="82"/>
      <c r="D28" s="82"/>
      <c r="E28" s="82"/>
      <c r="F28" s="83">
        <f>'Table 1'!F45</f>
        <v>7263695.21</v>
      </c>
      <c r="G28" s="84">
        <f>'Table 5'!G29</f>
        <v>92094798.74</v>
      </c>
      <c r="H28" s="103">
        <v>1960.5</v>
      </c>
      <c r="I28" s="104">
        <v>361.764</v>
      </c>
      <c r="J28" s="104">
        <v>1301.06</v>
      </c>
      <c r="K28" s="104">
        <v>131.422</v>
      </c>
      <c r="L28" s="105">
        <v>166.247</v>
      </c>
    </row>
    <row r="29" spans="2:12" ht="12.75">
      <c r="B29" s="8"/>
      <c r="H29" s="47"/>
      <c r="L29" s="15"/>
    </row>
    <row r="30" spans="2:12" ht="12.75">
      <c r="B30" s="8"/>
      <c r="L30" s="15"/>
    </row>
    <row r="31" spans="2:12" ht="12.75">
      <c r="B31" s="8"/>
      <c r="L31" s="15"/>
    </row>
    <row r="32" spans="2:12" ht="12.75">
      <c r="B32" s="8"/>
      <c r="L32" s="15"/>
    </row>
    <row r="33" spans="2:12" ht="12.75">
      <c r="B33" s="8" t="s">
        <v>86</v>
      </c>
      <c r="L33" s="15"/>
    </row>
    <row r="34" spans="2:12" ht="12.75">
      <c r="B34" s="8" t="s">
        <v>112</v>
      </c>
      <c r="L34" s="15"/>
    </row>
    <row r="35" spans="2:12" ht="12.75">
      <c r="B35" s="8" t="s">
        <v>133</v>
      </c>
      <c r="L35" s="15"/>
    </row>
    <row r="36" spans="2:12" ht="12.75">
      <c r="B36" s="8" t="s">
        <v>113</v>
      </c>
      <c r="L36" s="15"/>
    </row>
    <row r="37" spans="2:12" ht="12.75">
      <c r="B37" s="11" t="s">
        <v>87</v>
      </c>
      <c r="C37" s="21"/>
      <c r="D37" s="21"/>
      <c r="E37" s="21"/>
      <c r="F37" s="21"/>
      <c r="G37" s="21"/>
      <c r="H37" s="21"/>
      <c r="I37" s="21"/>
      <c r="J37" s="21"/>
      <c r="K37" s="21"/>
      <c r="L37" s="22"/>
    </row>
  </sheetData>
  <sheetProtection password="CBD1" sheet="1" objects="1" scenarios="1"/>
  <mergeCells count="5">
    <mergeCell ref="B3:L3"/>
    <mergeCell ref="B4:L4"/>
    <mergeCell ref="B5:L5"/>
    <mergeCell ref="B8:L8"/>
    <mergeCell ref="B7:L7"/>
  </mergeCells>
  <printOptions horizontalCentered="1"/>
  <pageMargins left="0.75" right="0.75" top="0.5" bottom="1" header="0.5" footer="0.5"/>
  <pageSetup fitToHeight="1" fitToWidth="1" horizontalDpi="600" verticalDpi="600" orientation="landscape" scale="67" r:id="rId1"/>
</worksheet>
</file>

<file path=xl/worksheets/sheet8.xml><?xml version="1.0" encoding="utf-8"?>
<worksheet xmlns="http://schemas.openxmlformats.org/spreadsheetml/2006/main" xmlns:r="http://schemas.openxmlformats.org/officeDocument/2006/relationships">
  <sheetPr>
    <pageSetUpPr fitToPage="1"/>
  </sheetPr>
  <dimension ref="B2:O36"/>
  <sheetViews>
    <sheetView zoomScale="75" zoomScaleNormal="75" zoomScalePageLayoutView="0" workbookViewId="0" topLeftCell="A1">
      <selection activeCell="I30" sqref="I30"/>
    </sheetView>
  </sheetViews>
  <sheetFormatPr defaultColWidth="9.140625" defaultRowHeight="12.75"/>
  <cols>
    <col min="1" max="3" width="9.140625" style="2" customWidth="1"/>
    <col min="4" max="4" width="37.7109375" style="2" customWidth="1"/>
    <col min="5" max="5" width="9.140625" style="2" customWidth="1"/>
    <col min="6" max="6" width="13.421875" style="2" customWidth="1"/>
    <col min="7" max="7" width="15.421875" style="2" bestFit="1" customWidth="1"/>
    <col min="8" max="11" width="14.57421875" style="2" customWidth="1"/>
    <col min="12" max="15" width="17.28125" style="2" bestFit="1" customWidth="1"/>
    <col min="16" max="16384" width="9.140625" style="2" customWidth="1"/>
  </cols>
  <sheetData>
    <row r="2" s="1" customFormat="1" ht="12.75">
      <c r="B2" s="1" t="s">
        <v>88</v>
      </c>
    </row>
    <row r="3" s="1" customFormat="1" ht="12.75"/>
    <row r="4" s="1" customFormat="1" ht="12.75"/>
    <row r="5" s="1" customFormat="1" ht="12.75"/>
    <row r="6" spans="2:15" s="1" customFormat="1" ht="12.75">
      <c r="B6" s="120" t="s">
        <v>138</v>
      </c>
      <c r="C6" s="120"/>
      <c r="D6" s="120"/>
      <c r="E6" s="120"/>
      <c r="F6" s="120"/>
      <c r="G6" s="120"/>
      <c r="H6" s="120"/>
      <c r="I6" s="120"/>
      <c r="J6" s="120"/>
      <c r="K6" s="120"/>
      <c r="L6" s="120"/>
      <c r="M6" s="120"/>
      <c r="N6" s="120"/>
      <c r="O6" s="120"/>
    </row>
    <row r="7" spans="2:15" s="1" customFormat="1" ht="12.75">
      <c r="B7" s="120" t="s">
        <v>127</v>
      </c>
      <c r="C7" s="120"/>
      <c r="D7" s="120"/>
      <c r="E7" s="120"/>
      <c r="F7" s="120"/>
      <c r="G7" s="120"/>
      <c r="H7" s="120"/>
      <c r="I7" s="120"/>
      <c r="J7" s="120"/>
      <c r="K7" s="120"/>
      <c r="L7" s="120"/>
      <c r="M7" s="120"/>
      <c r="N7" s="120"/>
      <c r="O7" s="120"/>
    </row>
    <row r="8" spans="2:15" s="1" customFormat="1" ht="12.75">
      <c r="B8" s="120" t="str">
        <f>'Table 1'!B7:N7</f>
        <v>JUNE 30, 2005,  $ MILLIONS</v>
      </c>
      <c r="C8" s="120"/>
      <c r="D8" s="120"/>
      <c r="E8" s="120"/>
      <c r="F8" s="120"/>
      <c r="G8" s="120"/>
      <c r="H8" s="120"/>
      <c r="I8" s="120"/>
      <c r="J8" s="120"/>
      <c r="K8" s="120"/>
      <c r="L8" s="120"/>
      <c r="M8" s="120"/>
      <c r="N8" s="120"/>
      <c r="O8" s="120"/>
    </row>
    <row r="9" spans="2:15" s="1" customFormat="1" ht="12.75">
      <c r="B9" s="120" t="s">
        <v>104</v>
      </c>
      <c r="C9" s="120"/>
      <c r="D9" s="120"/>
      <c r="E9" s="120"/>
      <c r="F9" s="120"/>
      <c r="G9" s="120"/>
      <c r="H9" s="120"/>
      <c r="I9" s="120"/>
      <c r="J9" s="120"/>
      <c r="K9" s="120"/>
      <c r="L9" s="120"/>
      <c r="M9" s="120"/>
      <c r="N9" s="120"/>
      <c r="O9" s="120"/>
    </row>
    <row r="14" spans="2:15" s="1" customFormat="1" ht="12.75">
      <c r="B14" s="33"/>
      <c r="C14" s="4"/>
      <c r="D14" s="4"/>
      <c r="E14" s="4"/>
      <c r="F14" s="5"/>
      <c r="G14" s="6"/>
      <c r="H14" s="5" t="s">
        <v>25</v>
      </c>
      <c r="I14" s="5" t="s">
        <v>25</v>
      </c>
      <c r="J14" s="6" t="s">
        <v>25</v>
      </c>
      <c r="K14" s="42" t="s">
        <v>25</v>
      </c>
      <c r="L14" s="5" t="s">
        <v>26</v>
      </c>
      <c r="M14" s="5" t="s">
        <v>26</v>
      </c>
      <c r="N14" s="5" t="s">
        <v>26</v>
      </c>
      <c r="O14" s="42" t="s">
        <v>26</v>
      </c>
    </row>
    <row r="15" spans="2:15" s="1" customFormat="1" ht="12.75">
      <c r="B15" s="34"/>
      <c r="C15" s="23"/>
      <c r="D15" s="23"/>
      <c r="E15" s="23"/>
      <c r="F15" s="41" t="s">
        <v>1</v>
      </c>
      <c r="G15" s="10" t="s">
        <v>1</v>
      </c>
      <c r="H15" s="41" t="s">
        <v>89</v>
      </c>
      <c r="I15" s="41" t="s">
        <v>89</v>
      </c>
      <c r="J15" s="10" t="s">
        <v>89</v>
      </c>
      <c r="K15" s="43" t="s">
        <v>90</v>
      </c>
      <c r="L15" s="41" t="s">
        <v>89</v>
      </c>
      <c r="M15" s="41" t="s">
        <v>89</v>
      </c>
      <c r="N15" s="41" t="s">
        <v>89</v>
      </c>
      <c r="O15" s="43" t="s">
        <v>90</v>
      </c>
    </row>
    <row r="16" spans="2:15" s="1" customFormat="1" ht="12.75">
      <c r="B16" s="35"/>
      <c r="C16" s="12" t="s">
        <v>9</v>
      </c>
      <c r="D16" s="12" t="s">
        <v>10</v>
      </c>
      <c r="E16" s="12" t="s">
        <v>11</v>
      </c>
      <c r="F16" s="13" t="s">
        <v>12</v>
      </c>
      <c r="G16" s="14" t="s">
        <v>7</v>
      </c>
      <c r="H16" s="13" t="s">
        <v>91</v>
      </c>
      <c r="I16" s="13" t="s">
        <v>92</v>
      </c>
      <c r="J16" s="14" t="s">
        <v>93</v>
      </c>
      <c r="K16" s="44" t="s">
        <v>94</v>
      </c>
      <c r="L16" s="13" t="s">
        <v>91</v>
      </c>
      <c r="M16" s="13" t="s">
        <v>92</v>
      </c>
      <c r="N16" s="13" t="s">
        <v>93</v>
      </c>
      <c r="O16" s="44" t="s">
        <v>94</v>
      </c>
    </row>
    <row r="17" spans="2:15" ht="12.75">
      <c r="B17" s="8"/>
      <c r="C17" s="24"/>
      <c r="D17" s="24"/>
      <c r="E17" s="24"/>
      <c r="F17" s="24"/>
      <c r="G17" s="15"/>
      <c r="H17" s="24"/>
      <c r="I17" s="24"/>
      <c r="J17" s="15"/>
      <c r="K17" s="45"/>
      <c r="L17" s="24"/>
      <c r="M17" s="24"/>
      <c r="N17" s="24"/>
      <c r="O17" s="45"/>
    </row>
    <row r="18" spans="2:15" ht="12.75">
      <c r="B18" s="8"/>
      <c r="C18" s="51">
        <v>1</v>
      </c>
      <c r="D18" s="24" t="s">
        <v>139</v>
      </c>
      <c r="E18" s="24" t="s">
        <v>153</v>
      </c>
      <c r="F18" s="71">
        <v>973113</v>
      </c>
      <c r="G18" s="77">
        <v>44950935</v>
      </c>
      <c r="H18" s="71">
        <v>8048722</v>
      </c>
      <c r="I18" s="71">
        <v>14986420</v>
      </c>
      <c r="J18" s="71">
        <v>9995809</v>
      </c>
      <c r="K18" s="72">
        <v>33030951</v>
      </c>
      <c r="L18" s="71">
        <v>1640846</v>
      </c>
      <c r="M18" s="71">
        <v>662477</v>
      </c>
      <c r="N18" s="71">
        <v>352577</v>
      </c>
      <c r="O18" s="72">
        <v>2655900</v>
      </c>
    </row>
    <row r="19" spans="2:15" ht="12.75">
      <c r="B19" s="8"/>
      <c r="C19" s="51">
        <v>2</v>
      </c>
      <c r="D19" s="24" t="s">
        <v>143</v>
      </c>
      <c r="E19" s="24" t="s">
        <v>140</v>
      </c>
      <c r="F19" s="71">
        <v>704855</v>
      </c>
      <c r="G19" s="77">
        <v>19164000</v>
      </c>
      <c r="H19" s="71">
        <v>5758940</v>
      </c>
      <c r="I19" s="71">
        <v>4855608</v>
      </c>
      <c r="J19" s="71">
        <v>3389891</v>
      </c>
      <c r="K19" s="72">
        <v>14004439</v>
      </c>
      <c r="L19" s="71">
        <v>1657777</v>
      </c>
      <c r="M19" s="71">
        <v>338728</v>
      </c>
      <c r="N19" s="71">
        <v>166725</v>
      </c>
      <c r="O19" s="72">
        <v>2163230</v>
      </c>
    </row>
    <row r="20" spans="2:15" ht="12.75">
      <c r="B20" s="8"/>
      <c r="C20" s="51">
        <v>3</v>
      </c>
      <c r="D20" s="24" t="s">
        <v>141</v>
      </c>
      <c r="E20" s="24" t="s">
        <v>142</v>
      </c>
      <c r="F20" s="71">
        <v>1047537.027</v>
      </c>
      <c r="G20" s="77">
        <v>18701400.904</v>
      </c>
      <c r="H20" s="71">
        <v>2083685.054</v>
      </c>
      <c r="I20" s="71">
        <v>4487082.52</v>
      </c>
      <c r="J20" s="71">
        <v>3093674.795</v>
      </c>
      <c r="K20" s="72">
        <v>9664442.368999999</v>
      </c>
      <c r="L20" s="71">
        <v>1143957.893</v>
      </c>
      <c r="M20" s="71">
        <v>199577.415</v>
      </c>
      <c r="N20" s="71">
        <v>122319.599</v>
      </c>
      <c r="O20" s="72">
        <v>1465854.907</v>
      </c>
    </row>
    <row r="21" spans="2:15" ht="12.75">
      <c r="B21" s="8"/>
      <c r="C21" s="51">
        <v>4</v>
      </c>
      <c r="D21" s="24" t="s">
        <v>144</v>
      </c>
      <c r="E21" s="24" t="s">
        <v>142</v>
      </c>
      <c r="F21" s="71">
        <v>459529</v>
      </c>
      <c r="G21" s="77">
        <v>3464552</v>
      </c>
      <c r="H21" s="71">
        <v>352630</v>
      </c>
      <c r="I21" s="71">
        <v>837237</v>
      </c>
      <c r="J21" s="71">
        <v>592260</v>
      </c>
      <c r="K21" s="72">
        <v>1782127</v>
      </c>
      <c r="L21" s="71">
        <v>48106</v>
      </c>
      <c r="M21" s="71">
        <v>32314</v>
      </c>
      <c r="N21" s="71">
        <v>14480</v>
      </c>
      <c r="O21" s="72">
        <v>94900</v>
      </c>
    </row>
    <row r="22" spans="2:15" ht="13.5" thickBot="1">
      <c r="B22" s="19"/>
      <c r="C22" s="20">
        <v>5</v>
      </c>
      <c r="D22" s="70" t="s">
        <v>145</v>
      </c>
      <c r="E22" s="70" t="s">
        <v>146</v>
      </c>
      <c r="F22" s="73">
        <v>141451.99</v>
      </c>
      <c r="G22" s="78">
        <v>2293629.711</v>
      </c>
      <c r="H22" s="73">
        <v>250427.107</v>
      </c>
      <c r="I22" s="73">
        <v>777330.914</v>
      </c>
      <c r="J22" s="73">
        <v>623100.488</v>
      </c>
      <c r="K22" s="74">
        <v>1650858.509</v>
      </c>
      <c r="L22" s="73">
        <v>212714.259</v>
      </c>
      <c r="M22" s="73">
        <v>54622.4</v>
      </c>
      <c r="N22" s="73">
        <v>26099.432</v>
      </c>
      <c r="O22" s="74">
        <v>293436.091</v>
      </c>
    </row>
    <row r="23" spans="2:15" ht="13.5" thickTop="1">
      <c r="B23" s="8"/>
      <c r="C23" s="24"/>
      <c r="D23" s="24"/>
      <c r="E23" s="24"/>
      <c r="F23" s="52"/>
      <c r="G23" s="18"/>
      <c r="H23" s="113"/>
      <c r="I23" s="113"/>
      <c r="J23" s="48"/>
      <c r="K23" s="48"/>
      <c r="L23" s="113"/>
      <c r="M23" s="113"/>
      <c r="N23" s="113"/>
      <c r="O23" s="46"/>
    </row>
    <row r="24" spans="2:15" ht="12.75">
      <c r="B24" s="8"/>
      <c r="C24" s="24"/>
      <c r="D24" s="24"/>
      <c r="E24" s="24"/>
      <c r="F24" s="24"/>
      <c r="G24" s="15"/>
      <c r="H24" s="113"/>
      <c r="I24" s="113"/>
      <c r="J24" s="48"/>
      <c r="K24" s="48"/>
      <c r="L24" s="113"/>
      <c r="M24" s="113"/>
      <c r="N24" s="113"/>
      <c r="O24" s="46"/>
    </row>
    <row r="25" spans="2:15" ht="12.75">
      <c r="B25" s="8" t="s">
        <v>134</v>
      </c>
      <c r="C25" s="24"/>
      <c r="D25" s="24"/>
      <c r="E25" s="24"/>
      <c r="F25" s="52">
        <f aca="true" t="shared" si="0" ref="F25:O25">SUM(F18:F22)</f>
        <v>3326486.017</v>
      </c>
      <c r="G25" s="18">
        <f t="shared" si="0"/>
        <v>88574517.615</v>
      </c>
      <c r="H25" s="114">
        <f t="shared" si="0"/>
        <v>16494404.161</v>
      </c>
      <c r="I25" s="115">
        <f t="shared" si="0"/>
        <v>25943678.434</v>
      </c>
      <c r="J25" s="49">
        <f t="shared" si="0"/>
        <v>17694735.283000004</v>
      </c>
      <c r="K25" s="49">
        <f t="shared" si="0"/>
        <v>60132817.878000006</v>
      </c>
      <c r="L25" s="114">
        <f t="shared" si="0"/>
        <v>4703401.152</v>
      </c>
      <c r="M25" s="114">
        <f t="shared" si="0"/>
        <v>1287718.815</v>
      </c>
      <c r="N25" s="114">
        <f t="shared" si="0"/>
        <v>682201.0310000001</v>
      </c>
      <c r="O25" s="59">
        <f t="shared" si="0"/>
        <v>6673320.998</v>
      </c>
    </row>
    <row r="26" spans="2:15" ht="12.75">
      <c r="B26" s="8" t="s">
        <v>182</v>
      </c>
      <c r="C26" s="24"/>
      <c r="D26" s="24"/>
      <c r="E26" s="24"/>
      <c r="F26" s="52">
        <f>+F27-F25</f>
        <v>3937209.193</v>
      </c>
      <c r="G26" s="18">
        <f>+G27-G25</f>
        <v>3520281.125</v>
      </c>
      <c r="H26" s="114">
        <f aca="true" t="shared" si="1" ref="H26:O26">+H27-H25</f>
        <v>641913.6489999983</v>
      </c>
      <c r="I26" s="115">
        <f t="shared" si="1"/>
        <v>773250.4459999986</v>
      </c>
      <c r="J26" s="49">
        <f t="shared" si="1"/>
        <v>415850.35699999705</v>
      </c>
      <c r="K26" s="49">
        <f t="shared" si="1"/>
        <v>1831014.4519999921</v>
      </c>
      <c r="L26" s="114">
        <f t="shared" si="1"/>
        <v>614409.0580000002</v>
      </c>
      <c r="M26" s="114">
        <f t="shared" si="1"/>
        <v>25276.78500000015</v>
      </c>
      <c r="N26" s="114">
        <f t="shared" si="1"/>
        <v>2553.728999999934</v>
      </c>
      <c r="O26" s="59">
        <f t="shared" si="1"/>
        <v>642239.5720000006</v>
      </c>
    </row>
    <row r="27" spans="2:15" s="85" customFormat="1" ht="12.75">
      <c r="B27" s="81" t="s">
        <v>180</v>
      </c>
      <c r="C27" s="82"/>
      <c r="D27" s="82"/>
      <c r="E27" s="82"/>
      <c r="F27" s="83">
        <f>'Table 1'!F45</f>
        <v>7263695.21</v>
      </c>
      <c r="G27" s="84">
        <f>'Table 5'!G29</f>
        <v>92094798.74</v>
      </c>
      <c r="H27" s="106">
        <v>17136317.81</v>
      </c>
      <c r="I27" s="107">
        <v>26716928.88</v>
      </c>
      <c r="J27" s="108">
        <v>18110585.64</v>
      </c>
      <c r="K27" s="108">
        <f>SUM(H27:J27)</f>
        <v>61963832.33</v>
      </c>
      <c r="L27" s="109">
        <v>5317810.21</v>
      </c>
      <c r="M27" s="109">
        <v>1312995.6</v>
      </c>
      <c r="N27" s="109">
        <v>684754.76</v>
      </c>
      <c r="O27" s="110">
        <f>SUM(L27:N27)</f>
        <v>7315560.57</v>
      </c>
    </row>
    <row r="28" spans="2:15" ht="12.75">
      <c r="B28" s="8"/>
      <c r="O28" s="15"/>
    </row>
    <row r="29" spans="2:15" ht="12.75">
      <c r="B29" s="8"/>
      <c r="O29" s="15"/>
    </row>
    <row r="30" spans="2:15" ht="12.75">
      <c r="B30" s="8"/>
      <c r="O30" s="15"/>
    </row>
    <row r="31" spans="2:15" ht="12.75">
      <c r="B31" s="8" t="s">
        <v>95</v>
      </c>
      <c r="O31" s="15"/>
    </row>
    <row r="32" spans="2:15" ht="12.75">
      <c r="B32" s="8" t="s">
        <v>111</v>
      </c>
      <c r="O32" s="15"/>
    </row>
    <row r="33" spans="2:15" ht="12.75">
      <c r="B33" s="8" t="s">
        <v>121</v>
      </c>
      <c r="O33" s="15"/>
    </row>
    <row r="34" spans="2:15" ht="12.75">
      <c r="B34" s="8" t="s">
        <v>124</v>
      </c>
      <c r="O34" s="15"/>
    </row>
    <row r="35" spans="2:15" ht="12.75">
      <c r="B35" s="8" t="s">
        <v>119</v>
      </c>
      <c r="C35" s="24"/>
      <c r="D35" s="24"/>
      <c r="E35" s="24"/>
      <c r="F35" s="24"/>
      <c r="G35" s="24"/>
      <c r="H35" s="24"/>
      <c r="I35" s="24"/>
      <c r="J35" s="24"/>
      <c r="K35" s="24"/>
      <c r="L35" s="24"/>
      <c r="M35" s="24"/>
      <c r="N35" s="24"/>
      <c r="O35" s="15"/>
    </row>
    <row r="36" spans="2:15" ht="12.75">
      <c r="B36" s="11" t="s">
        <v>96</v>
      </c>
      <c r="C36" s="21"/>
      <c r="D36" s="21"/>
      <c r="E36" s="21"/>
      <c r="F36" s="21"/>
      <c r="G36" s="21"/>
      <c r="H36" s="21"/>
      <c r="I36" s="21"/>
      <c r="J36" s="21"/>
      <c r="K36" s="21"/>
      <c r="L36" s="21"/>
      <c r="M36" s="21"/>
      <c r="N36" s="21"/>
      <c r="O36" s="22"/>
    </row>
  </sheetData>
  <sheetProtection password="C811" sheet="1" objects="1" scenarios="1"/>
  <mergeCells count="4">
    <mergeCell ref="B6:O6"/>
    <mergeCell ref="B7:O7"/>
    <mergeCell ref="B8:O8"/>
    <mergeCell ref="B9:O9"/>
  </mergeCells>
  <printOptions horizontalCentered="1"/>
  <pageMargins left="0.61" right="0.75" top="0.5" bottom="1" header="0.5" footer="0.5"/>
  <pageSetup fitToHeight="1" fitToWidth="1" horizontalDpi="600" verticalDpi="600" orientation="landscape" scale="5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D8">
      <selection activeCell="I12" sqref="I12"/>
    </sheetView>
  </sheetViews>
  <sheetFormatPr defaultColWidth="9.140625" defaultRowHeight="12.75"/>
  <cols>
    <col min="1" max="2" width="9.140625" style="2" customWidth="1"/>
    <col min="3" max="3" width="36.140625" style="2" customWidth="1"/>
    <col min="4" max="4" width="9.140625" style="2" customWidth="1"/>
    <col min="5" max="5" width="13.421875" style="2" customWidth="1"/>
    <col min="6" max="6" width="15.421875" style="2" bestFit="1" customWidth="1"/>
    <col min="7" max="10" width="15.140625" style="2" customWidth="1"/>
    <col min="11" max="14" width="16.7109375" style="2" bestFit="1" customWidth="1"/>
    <col min="15" max="16384" width="9.140625" style="2" customWidth="1"/>
  </cols>
  <sheetData>
    <row r="1" s="1" customFormat="1" ht="12.75">
      <c r="B1" s="1" t="s">
        <v>97</v>
      </c>
    </row>
    <row r="2" s="1" customFormat="1" ht="12.75"/>
    <row r="3" s="1" customFormat="1" ht="12.75"/>
    <row r="4" s="1" customFormat="1" ht="12.75"/>
    <row r="5" s="1" customFormat="1" ht="12.75"/>
    <row r="6" spans="2:14" s="1" customFormat="1" ht="12.75">
      <c r="B6" s="120" t="s">
        <v>138</v>
      </c>
      <c r="C6" s="120"/>
      <c r="D6" s="120"/>
      <c r="E6" s="120"/>
      <c r="F6" s="120"/>
      <c r="G6" s="120"/>
      <c r="H6" s="120"/>
      <c r="I6" s="120"/>
      <c r="J6" s="120"/>
      <c r="K6" s="120"/>
      <c r="L6" s="120"/>
      <c r="M6" s="120"/>
      <c r="N6" s="120"/>
    </row>
    <row r="7" spans="2:14" s="1" customFormat="1" ht="12.75">
      <c r="B7" s="120" t="s">
        <v>127</v>
      </c>
      <c r="C7" s="120"/>
      <c r="D7" s="120"/>
      <c r="E7" s="120"/>
      <c r="F7" s="120"/>
      <c r="G7" s="120"/>
      <c r="H7" s="120"/>
      <c r="I7" s="120"/>
      <c r="J7" s="120"/>
      <c r="K7" s="120"/>
      <c r="L7" s="120"/>
      <c r="M7" s="120"/>
      <c r="N7" s="120"/>
    </row>
    <row r="8" spans="2:14" s="1" customFormat="1" ht="12.75">
      <c r="B8" s="120" t="str">
        <f>'Table 1'!B7:N7</f>
        <v>JUNE 30, 2005,  $ MILLIONS</v>
      </c>
      <c r="C8" s="120"/>
      <c r="D8" s="120"/>
      <c r="E8" s="120"/>
      <c r="F8" s="120"/>
      <c r="G8" s="120"/>
      <c r="H8" s="120"/>
      <c r="I8" s="120"/>
      <c r="J8" s="120"/>
      <c r="K8" s="120"/>
      <c r="L8" s="120"/>
      <c r="M8" s="120"/>
      <c r="N8" s="120"/>
    </row>
    <row r="9" spans="2:14" s="1" customFormat="1" ht="12.75">
      <c r="B9" s="120" t="s">
        <v>104</v>
      </c>
      <c r="C9" s="120"/>
      <c r="D9" s="120"/>
      <c r="E9" s="120"/>
      <c r="F9" s="120"/>
      <c r="G9" s="120"/>
      <c r="H9" s="120"/>
      <c r="I9" s="120"/>
      <c r="J9" s="120"/>
      <c r="K9" s="120"/>
      <c r="L9" s="120"/>
      <c r="M9" s="120"/>
      <c r="N9" s="120"/>
    </row>
    <row r="14" spans="2:14" s="1" customFormat="1" ht="12.75">
      <c r="B14" s="33"/>
      <c r="C14" s="4"/>
      <c r="D14" s="4"/>
      <c r="E14" s="5"/>
      <c r="F14" s="6"/>
      <c r="G14" s="5" t="s">
        <v>98</v>
      </c>
      <c r="H14" s="5" t="s">
        <v>99</v>
      </c>
      <c r="I14" s="6" t="s">
        <v>99</v>
      </c>
      <c r="J14" s="42" t="s">
        <v>99</v>
      </c>
      <c r="K14" s="5" t="s">
        <v>100</v>
      </c>
      <c r="L14" s="5" t="s">
        <v>100</v>
      </c>
      <c r="M14" s="5" t="s">
        <v>100</v>
      </c>
      <c r="N14" s="42" t="s">
        <v>100</v>
      </c>
    </row>
    <row r="15" spans="2:14" s="1" customFormat="1" ht="12.75">
      <c r="B15" s="34"/>
      <c r="C15" s="23"/>
      <c r="D15" s="23"/>
      <c r="E15" s="41" t="s">
        <v>1</v>
      </c>
      <c r="F15" s="10" t="s">
        <v>1</v>
      </c>
      <c r="G15" s="41" t="s">
        <v>89</v>
      </c>
      <c r="H15" s="41" t="s">
        <v>89</v>
      </c>
      <c r="I15" s="10" t="s">
        <v>89</v>
      </c>
      <c r="J15" s="43" t="s">
        <v>90</v>
      </c>
      <c r="K15" s="41" t="s">
        <v>89</v>
      </c>
      <c r="L15" s="41" t="s">
        <v>89</v>
      </c>
      <c r="M15" s="41" t="s">
        <v>89</v>
      </c>
      <c r="N15" s="43" t="s">
        <v>90</v>
      </c>
    </row>
    <row r="16" spans="2:14" s="1" customFormat="1" ht="12.75">
      <c r="B16" s="35" t="s">
        <v>9</v>
      </c>
      <c r="C16" s="12" t="s">
        <v>10</v>
      </c>
      <c r="D16" s="12" t="s">
        <v>11</v>
      </c>
      <c r="E16" s="13" t="s">
        <v>12</v>
      </c>
      <c r="F16" s="14" t="s">
        <v>7</v>
      </c>
      <c r="G16" s="13" t="s">
        <v>91</v>
      </c>
      <c r="H16" s="13" t="s">
        <v>92</v>
      </c>
      <c r="I16" s="14" t="s">
        <v>93</v>
      </c>
      <c r="J16" s="44" t="s">
        <v>94</v>
      </c>
      <c r="K16" s="13" t="s">
        <v>91</v>
      </c>
      <c r="L16" s="13" t="s">
        <v>92</v>
      </c>
      <c r="M16" s="13" t="s">
        <v>93</v>
      </c>
      <c r="N16" s="44" t="s">
        <v>94</v>
      </c>
    </row>
    <row r="17" spans="2:14" ht="12.75">
      <c r="B17" s="8"/>
      <c r="C17" s="24"/>
      <c r="D17" s="24"/>
      <c r="E17" s="24"/>
      <c r="F17" s="15"/>
      <c r="G17" s="24"/>
      <c r="H17" s="24"/>
      <c r="I17" s="15"/>
      <c r="J17" s="45"/>
      <c r="K17" s="24"/>
      <c r="L17" s="24"/>
      <c r="M17" s="24"/>
      <c r="N17" s="45"/>
    </row>
    <row r="18" spans="2:14" ht="12.75">
      <c r="B18" s="36">
        <v>1</v>
      </c>
      <c r="C18" s="24" t="s">
        <v>139</v>
      </c>
      <c r="D18" s="24" t="s">
        <v>153</v>
      </c>
      <c r="E18" s="71">
        <v>973113</v>
      </c>
      <c r="F18" s="77">
        <v>44950935</v>
      </c>
      <c r="G18" s="71">
        <v>19326</v>
      </c>
      <c r="H18" s="71">
        <v>15480</v>
      </c>
      <c r="I18" s="71">
        <v>1746</v>
      </c>
      <c r="J18" s="72">
        <v>36552</v>
      </c>
      <c r="K18" s="71">
        <v>1899</v>
      </c>
      <c r="L18" s="71">
        <v>328</v>
      </c>
      <c r="M18" s="71">
        <v>2</v>
      </c>
      <c r="N18" s="72">
        <v>2229</v>
      </c>
    </row>
    <row r="19" spans="2:14" ht="12.75">
      <c r="B19" s="36">
        <v>2</v>
      </c>
      <c r="C19" s="24" t="s">
        <v>143</v>
      </c>
      <c r="D19" s="24" t="s">
        <v>140</v>
      </c>
      <c r="E19" s="71">
        <v>704855</v>
      </c>
      <c r="F19" s="77">
        <v>19164000</v>
      </c>
      <c r="G19" s="71">
        <v>2814</v>
      </c>
      <c r="H19" s="71">
        <v>5222</v>
      </c>
      <c r="I19" s="71">
        <v>277</v>
      </c>
      <c r="J19" s="72">
        <v>8313</v>
      </c>
      <c r="K19" s="71">
        <v>90</v>
      </c>
      <c r="L19" s="71">
        <v>7</v>
      </c>
      <c r="M19" s="71">
        <v>0</v>
      </c>
      <c r="N19" s="72">
        <v>97</v>
      </c>
    </row>
    <row r="20" spans="1:14" ht="12.75">
      <c r="A20" s="8"/>
      <c r="B20" s="36">
        <v>3</v>
      </c>
      <c r="C20" s="24" t="s">
        <v>141</v>
      </c>
      <c r="D20" s="24" t="s">
        <v>142</v>
      </c>
      <c r="E20" s="71">
        <v>1047537.027</v>
      </c>
      <c r="F20" s="77">
        <v>18701400.904</v>
      </c>
      <c r="G20" s="71">
        <v>114.027</v>
      </c>
      <c r="H20" s="71">
        <v>0</v>
      </c>
      <c r="I20" s="71">
        <v>0</v>
      </c>
      <c r="J20" s="72">
        <v>114.027</v>
      </c>
      <c r="K20" s="71">
        <v>146.212</v>
      </c>
      <c r="L20" s="71">
        <v>0</v>
      </c>
      <c r="M20" s="71">
        <v>0</v>
      </c>
      <c r="N20" s="72">
        <v>146.212</v>
      </c>
    </row>
    <row r="21" spans="2:14" ht="12.75">
      <c r="B21" s="36">
        <v>4</v>
      </c>
      <c r="C21" s="24" t="s">
        <v>144</v>
      </c>
      <c r="D21" s="24" t="s">
        <v>142</v>
      </c>
      <c r="E21" s="71">
        <v>459529</v>
      </c>
      <c r="F21" s="77">
        <v>3464552</v>
      </c>
      <c r="G21" s="71">
        <v>0</v>
      </c>
      <c r="H21" s="71">
        <v>0</v>
      </c>
      <c r="I21" s="71">
        <v>0</v>
      </c>
      <c r="J21" s="72">
        <v>0</v>
      </c>
      <c r="K21" s="71">
        <v>0</v>
      </c>
      <c r="L21" s="71">
        <v>0</v>
      </c>
      <c r="M21" s="71">
        <v>0</v>
      </c>
      <c r="N21" s="72">
        <v>0</v>
      </c>
    </row>
    <row r="22" spans="2:14" ht="13.5" thickBot="1">
      <c r="B22" s="37">
        <v>5</v>
      </c>
      <c r="C22" s="70" t="s">
        <v>145</v>
      </c>
      <c r="D22" s="70" t="s">
        <v>146</v>
      </c>
      <c r="E22" s="73">
        <v>141451.99</v>
      </c>
      <c r="F22" s="78">
        <v>2293629.711</v>
      </c>
      <c r="G22" s="73">
        <v>8774.38</v>
      </c>
      <c r="H22" s="73">
        <v>10425.652</v>
      </c>
      <c r="I22" s="73">
        <v>93.023</v>
      </c>
      <c r="J22" s="74">
        <v>19293.055</v>
      </c>
      <c r="K22" s="73">
        <v>2538.368</v>
      </c>
      <c r="L22" s="73">
        <v>442.361</v>
      </c>
      <c r="M22" s="73">
        <v>0</v>
      </c>
      <c r="N22" s="74">
        <v>2980.729</v>
      </c>
    </row>
    <row r="23" spans="2:14" ht="13.5" thickTop="1">
      <c r="B23" s="8"/>
      <c r="C23" s="24"/>
      <c r="D23" s="24"/>
      <c r="E23" s="52"/>
      <c r="F23" s="18"/>
      <c r="G23" s="52"/>
      <c r="H23" s="52"/>
      <c r="I23" s="18"/>
      <c r="J23" s="50"/>
      <c r="K23" s="52"/>
      <c r="L23" s="52"/>
      <c r="M23" s="52"/>
      <c r="N23" s="50"/>
    </row>
    <row r="24" spans="2:14" ht="12.75">
      <c r="B24" s="8"/>
      <c r="C24" s="24"/>
      <c r="D24" s="24"/>
      <c r="E24" s="24"/>
      <c r="F24" s="15"/>
      <c r="G24" s="52"/>
      <c r="H24" s="52"/>
      <c r="I24" s="18"/>
      <c r="J24" s="50"/>
      <c r="K24" s="52"/>
      <c r="L24" s="52"/>
      <c r="M24" s="52"/>
      <c r="N24" s="50"/>
    </row>
    <row r="25" spans="2:14" ht="12.75">
      <c r="B25" s="8" t="s">
        <v>134</v>
      </c>
      <c r="C25" s="24"/>
      <c r="D25" s="24"/>
      <c r="E25" s="52">
        <f aca="true" t="shared" si="0" ref="E25:N25">SUM(E18:E22)</f>
        <v>3326486.017</v>
      </c>
      <c r="F25" s="18">
        <f t="shared" si="0"/>
        <v>88574517.615</v>
      </c>
      <c r="G25" s="52">
        <f t="shared" si="0"/>
        <v>31028.407</v>
      </c>
      <c r="H25" s="52">
        <f t="shared" si="0"/>
        <v>31127.652000000002</v>
      </c>
      <c r="I25" s="18">
        <f t="shared" si="0"/>
        <v>2116.023</v>
      </c>
      <c r="J25" s="50">
        <f t="shared" si="0"/>
        <v>64272.082</v>
      </c>
      <c r="K25" s="52">
        <f t="shared" si="0"/>
        <v>4673.58</v>
      </c>
      <c r="L25" s="52">
        <f t="shared" si="0"/>
        <v>777.361</v>
      </c>
      <c r="M25" s="52">
        <f t="shared" si="0"/>
        <v>2</v>
      </c>
      <c r="N25" s="50">
        <f t="shared" si="0"/>
        <v>5452.941</v>
      </c>
    </row>
    <row r="26" spans="2:14" ht="12.75">
      <c r="B26" s="8" t="s">
        <v>182</v>
      </c>
      <c r="C26" s="24"/>
      <c r="D26" s="24"/>
      <c r="E26" s="52">
        <f>+E27-E25</f>
        <v>3937209.193</v>
      </c>
      <c r="F26" s="18">
        <f>+F27-F25</f>
        <v>3520281.125</v>
      </c>
      <c r="G26" s="52">
        <f aca="true" t="shared" si="1" ref="G26:M26">+G27-G25</f>
        <v>0.4429999999993015</v>
      </c>
      <c r="H26" s="52">
        <f t="shared" si="1"/>
        <v>2.9279999999998836</v>
      </c>
      <c r="I26" s="18">
        <f t="shared" si="1"/>
        <v>-0.003000000000156433</v>
      </c>
      <c r="J26" s="50">
        <f t="shared" si="1"/>
        <v>3.367999999994936</v>
      </c>
      <c r="K26" s="52">
        <f t="shared" si="1"/>
        <v>0</v>
      </c>
      <c r="L26" s="52">
        <f t="shared" si="1"/>
        <v>0</v>
      </c>
      <c r="M26" s="52">
        <f t="shared" si="1"/>
        <v>0</v>
      </c>
      <c r="N26" s="50">
        <f>+N27-N25</f>
        <v>0</v>
      </c>
    </row>
    <row r="27" spans="2:14" s="85" customFormat="1" ht="14.25" customHeight="1">
      <c r="B27" s="81" t="s">
        <v>180</v>
      </c>
      <c r="C27" s="82"/>
      <c r="D27" s="82"/>
      <c r="E27" s="83">
        <f>'Table 1'!F45</f>
        <v>7263695.21</v>
      </c>
      <c r="F27" s="84">
        <f>'Table 5'!G29</f>
        <v>92094798.74</v>
      </c>
      <c r="G27" s="83">
        <v>31028.85</v>
      </c>
      <c r="H27" s="83">
        <v>31130.58</v>
      </c>
      <c r="I27" s="84">
        <v>2116.02</v>
      </c>
      <c r="J27" s="111">
        <f>SUM(G27:I27)</f>
        <v>64275.45</v>
      </c>
      <c r="K27" s="83">
        <v>4673.58</v>
      </c>
      <c r="L27" s="83">
        <v>777.361</v>
      </c>
      <c r="M27" s="83">
        <v>2</v>
      </c>
      <c r="N27" s="111">
        <f>SUM(K27:M27)</f>
        <v>5452.941</v>
      </c>
    </row>
    <row r="28" spans="2:14" ht="12.75">
      <c r="B28" s="8"/>
      <c r="C28" s="24"/>
      <c r="D28" s="24"/>
      <c r="E28" s="24"/>
      <c r="F28" s="24"/>
      <c r="G28" s="24"/>
      <c r="H28" s="24"/>
      <c r="I28" s="24"/>
      <c r="J28" s="24"/>
      <c r="K28" s="24"/>
      <c r="L28" s="24"/>
      <c r="M28" s="24"/>
      <c r="N28" s="15"/>
    </row>
    <row r="29" spans="2:14" ht="12.75">
      <c r="B29" s="8"/>
      <c r="C29" s="24"/>
      <c r="D29" s="24"/>
      <c r="E29" s="24"/>
      <c r="F29" s="24"/>
      <c r="G29" s="24"/>
      <c r="H29" s="24"/>
      <c r="I29" s="24"/>
      <c r="J29" s="24"/>
      <c r="K29" s="24"/>
      <c r="L29" s="24"/>
      <c r="M29" s="24"/>
      <c r="N29" s="15"/>
    </row>
    <row r="30" spans="2:14" ht="12.75">
      <c r="B30" s="8"/>
      <c r="C30" s="24"/>
      <c r="D30" s="24"/>
      <c r="E30" s="24"/>
      <c r="F30" s="24"/>
      <c r="G30" s="24"/>
      <c r="H30" s="24"/>
      <c r="I30" s="24"/>
      <c r="J30" s="24"/>
      <c r="K30" s="24"/>
      <c r="L30" s="24"/>
      <c r="M30" s="24"/>
      <c r="N30" s="15"/>
    </row>
    <row r="31" spans="2:14" ht="12.75">
      <c r="B31" s="8"/>
      <c r="C31" s="24"/>
      <c r="D31" s="24"/>
      <c r="E31" s="24"/>
      <c r="F31" s="24"/>
      <c r="G31" s="24"/>
      <c r="H31" s="24"/>
      <c r="I31" s="24"/>
      <c r="J31" s="24"/>
      <c r="K31" s="24"/>
      <c r="L31" s="24"/>
      <c r="M31" s="24"/>
      <c r="N31" s="15"/>
    </row>
    <row r="32" spans="2:14" ht="12.75">
      <c r="B32" s="8" t="s">
        <v>95</v>
      </c>
      <c r="C32" s="24"/>
      <c r="D32" s="24"/>
      <c r="E32" s="24"/>
      <c r="F32" s="24"/>
      <c r="G32" s="24"/>
      <c r="H32" s="24"/>
      <c r="I32" s="24"/>
      <c r="J32" s="24"/>
      <c r="K32" s="24"/>
      <c r="L32" s="24"/>
      <c r="M32" s="24"/>
      <c r="N32" s="15"/>
    </row>
    <row r="33" spans="2:14" ht="12.75">
      <c r="B33" s="8" t="s">
        <v>111</v>
      </c>
      <c r="C33" s="24"/>
      <c r="D33" s="24"/>
      <c r="E33" s="24"/>
      <c r="F33" s="24"/>
      <c r="G33" s="24"/>
      <c r="H33" s="24"/>
      <c r="I33" s="24"/>
      <c r="J33" s="24"/>
      <c r="K33" s="24"/>
      <c r="L33" s="24"/>
      <c r="M33" s="24"/>
      <c r="N33" s="15"/>
    </row>
    <row r="34" spans="2:14" ht="12.75">
      <c r="B34" s="8" t="s">
        <v>121</v>
      </c>
      <c r="C34" s="24"/>
      <c r="D34" s="24"/>
      <c r="E34" s="24"/>
      <c r="F34" s="24"/>
      <c r="G34" s="24"/>
      <c r="H34" s="24"/>
      <c r="I34" s="24"/>
      <c r="J34" s="24"/>
      <c r="K34" s="24"/>
      <c r="L34" s="24"/>
      <c r="M34" s="24"/>
      <c r="N34" s="15"/>
    </row>
    <row r="35" spans="2:14" ht="12.75">
      <c r="B35" s="8" t="s">
        <v>122</v>
      </c>
      <c r="C35" s="24"/>
      <c r="D35" s="24"/>
      <c r="E35" s="24"/>
      <c r="F35" s="24"/>
      <c r="G35" s="24"/>
      <c r="H35" s="24"/>
      <c r="I35" s="24"/>
      <c r="J35" s="24"/>
      <c r="K35" s="24"/>
      <c r="L35" s="24"/>
      <c r="M35" s="24"/>
      <c r="N35" s="15"/>
    </row>
    <row r="36" spans="2:14" ht="12.75">
      <c r="B36" s="8" t="s">
        <v>119</v>
      </c>
      <c r="C36" s="24"/>
      <c r="D36" s="24"/>
      <c r="E36" s="24"/>
      <c r="F36" s="24"/>
      <c r="G36" s="24"/>
      <c r="H36" s="24"/>
      <c r="I36" s="24"/>
      <c r="J36" s="24"/>
      <c r="K36" s="24"/>
      <c r="L36" s="24"/>
      <c r="M36" s="24"/>
      <c r="N36" s="15"/>
    </row>
    <row r="37" spans="2:14" ht="12.75">
      <c r="B37" s="11" t="s">
        <v>96</v>
      </c>
      <c r="C37" s="21"/>
      <c r="D37" s="21"/>
      <c r="E37" s="21"/>
      <c r="F37" s="21"/>
      <c r="G37" s="21"/>
      <c r="H37" s="21"/>
      <c r="I37" s="21"/>
      <c r="J37" s="21"/>
      <c r="K37" s="21"/>
      <c r="L37" s="21"/>
      <c r="M37" s="21"/>
      <c r="N37" s="22"/>
    </row>
  </sheetData>
  <sheetProtection/>
  <mergeCells count="4">
    <mergeCell ref="B6:N6"/>
    <mergeCell ref="B7:N7"/>
    <mergeCell ref="B8:N8"/>
    <mergeCell ref="B9:N9"/>
  </mergeCells>
  <printOptions horizontalCentered="1"/>
  <pageMargins left="0.5" right="0.5" top="0.5" bottom="1" header="0.5" footer="0.5"/>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Derivatives Q1-00</dc:subject>
  <dc:creator>Larrañaga</dc:creator>
  <cp:keywords/>
  <dc:description/>
  <cp:lastModifiedBy>Abramsky, Emily</cp:lastModifiedBy>
  <cp:lastPrinted>2005-08-22T21:13:15Z</cp:lastPrinted>
  <dcterms:created xsi:type="dcterms:W3CDTF">2000-03-06T16:40:40Z</dcterms:created>
  <dcterms:modified xsi:type="dcterms:W3CDTF">2014-04-04T17:09:56Z</dcterms:modified>
  <cp:category/>
  <cp:version/>
  <cp:contentType/>
  <cp:contentStatus/>
</cp:coreProperties>
</file>